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\Desktop\zrinka\"/>
    </mc:Choice>
  </mc:AlternateContent>
  <bookViews>
    <workbookView xWindow="0" yWindow="0" windowWidth="28800" windowHeight="12330"/>
  </bookViews>
  <sheets>
    <sheet name="2023" sheetId="1" r:id="rId1"/>
  </sheets>
  <externalReferences>
    <externalReference r:id="rId2"/>
  </externalReferences>
  <definedNames>
    <definedName name="_xlnm._FilterDatabase" localSheetId="0" hidden="1">'2023'!$W$1:$W$597</definedName>
    <definedName name="DANE">[1]Sheet2!$B$1:$B$2</definedName>
    <definedName name="_xlnm.Print_Titles" localSheetId="0">'2023'!$1:$5</definedName>
    <definedName name="POSTUPCI">[1]Sheet2!$A$1:$A$12</definedName>
    <definedName name="REZIM">[1]Sheet2!$E$1:$E$4</definedName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N421" i="1" l="1"/>
  <c r="Q421" i="1" s="1"/>
  <c r="N56" i="1" l="1"/>
  <c r="J56" i="1"/>
  <c r="M17" i="1"/>
  <c r="N17" i="1" s="1"/>
  <c r="Q17" i="1" s="1"/>
  <c r="J17" i="1"/>
  <c r="M581" i="1" l="1"/>
  <c r="N581" i="1" s="1"/>
  <c r="M580" i="1"/>
  <c r="N580" i="1" s="1"/>
  <c r="M565" i="1"/>
  <c r="N565" i="1" s="1"/>
  <c r="M525" i="1" l="1"/>
  <c r="N525" i="1" s="1"/>
  <c r="P525" i="1"/>
  <c r="M401" i="1"/>
  <c r="N401" i="1" s="1"/>
  <c r="J369" i="1"/>
  <c r="M369" i="1"/>
  <c r="N369" i="1" s="1"/>
  <c r="Q369" i="1" s="1"/>
  <c r="P353" i="1" l="1"/>
  <c r="N353" i="1"/>
  <c r="Q353" i="1" s="1"/>
  <c r="J353" i="1"/>
  <c r="P48" i="1" l="1"/>
  <c r="J112" i="1" l="1"/>
  <c r="M112" i="1"/>
  <c r="N112" i="1" s="1"/>
  <c r="Q112" i="1" s="1"/>
  <c r="K560" i="1" l="1"/>
  <c r="J560" i="1"/>
  <c r="N560" i="1"/>
  <c r="P53" i="1" l="1"/>
  <c r="P52" i="1" l="1"/>
  <c r="P51" i="1"/>
  <c r="P47" i="1" l="1"/>
  <c r="P46" i="1"/>
  <c r="P44" i="1" l="1"/>
  <c r="M25" i="1" l="1"/>
  <c r="N25" i="1" s="1"/>
  <c r="K25" i="1"/>
  <c r="M26" i="1" l="1"/>
  <c r="N26" i="1" s="1"/>
  <c r="Q26" i="1" s="1"/>
  <c r="K26" i="1"/>
  <c r="J26" i="1"/>
  <c r="M559" i="1"/>
  <c r="N559" i="1" s="1"/>
  <c r="Q559" i="1" s="1"/>
  <c r="J559" i="1"/>
  <c r="J549" i="1"/>
  <c r="K549" i="1"/>
  <c r="M549" i="1"/>
  <c r="N549" i="1" s="1"/>
  <c r="Q549" i="1" s="1"/>
  <c r="M547" i="1"/>
  <c r="N547" i="1" s="1"/>
  <c r="K547" i="1"/>
  <c r="J547" i="1"/>
  <c r="P512" i="1"/>
  <c r="P513" i="1"/>
  <c r="P514" i="1"/>
  <c r="J514" i="1"/>
  <c r="N514" i="1"/>
  <c r="Q514" i="1" s="1"/>
  <c r="J513" i="1"/>
  <c r="M513" i="1"/>
  <c r="N513" i="1" s="1"/>
  <c r="Q513" i="1" s="1"/>
  <c r="J512" i="1"/>
  <c r="M512" i="1"/>
  <c r="N512" i="1" s="1"/>
  <c r="Q512" i="1" s="1"/>
  <c r="K447" i="1" l="1"/>
  <c r="M447" i="1"/>
  <c r="N447" i="1" s="1"/>
  <c r="J447" i="1"/>
  <c r="M433" i="1"/>
  <c r="N433" i="1" s="1"/>
  <c r="J433" i="1"/>
  <c r="K364" i="1" l="1"/>
  <c r="M364" i="1"/>
  <c r="N364" i="1" s="1"/>
  <c r="Q364" i="1" s="1"/>
  <c r="J364" i="1"/>
  <c r="M327" i="1"/>
  <c r="N327" i="1" s="1"/>
  <c r="J327" i="1"/>
  <c r="J319" i="1"/>
  <c r="M319" i="1"/>
  <c r="N319" i="1" s="1"/>
  <c r="P122" i="1" l="1"/>
  <c r="P98" i="1"/>
  <c r="P99" i="1"/>
  <c r="P100" i="1"/>
  <c r="P101" i="1"/>
  <c r="P102" i="1"/>
  <c r="P103" i="1"/>
  <c r="P104" i="1"/>
  <c r="P105" i="1"/>
  <c r="P106" i="1"/>
  <c r="P107" i="1"/>
  <c r="P97" i="1"/>
  <c r="J84" i="1" l="1"/>
  <c r="M84" i="1"/>
  <c r="N84" i="1" s="1"/>
  <c r="J83" i="1"/>
  <c r="M83" i="1"/>
  <c r="N83" i="1" s="1"/>
  <c r="Q83" i="1" s="1"/>
  <c r="P83" i="1"/>
  <c r="M82" i="1"/>
  <c r="N82" i="1" s="1"/>
  <c r="Q82" i="1" s="1"/>
  <c r="J82" i="1"/>
  <c r="P82" i="1"/>
  <c r="J81" i="1"/>
  <c r="N81" i="1"/>
  <c r="Q81" i="1" s="1"/>
  <c r="P81" i="1"/>
  <c r="J80" i="1"/>
  <c r="N80" i="1"/>
  <c r="Q80" i="1" s="1"/>
  <c r="P80" i="1"/>
  <c r="J79" i="1"/>
  <c r="N79" i="1"/>
  <c r="Q79" i="1" s="1"/>
  <c r="P79" i="1"/>
  <c r="J78" i="1"/>
  <c r="M78" i="1"/>
  <c r="N78" i="1" s="1"/>
  <c r="Q78" i="1" s="1"/>
  <c r="P78" i="1"/>
  <c r="J77" i="1"/>
  <c r="M77" i="1"/>
  <c r="N77" i="1" s="1"/>
  <c r="Q77" i="1" s="1"/>
  <c r="P77" i="1"/>
  <c r="M76" i="1"/>
  <c r="N76" i="1" s="1"/>
  <c r="Q76" i="1" s="1"/>
  <c r="J76" i="1"/>
  <c r="P76" i="1"/>
  <c r="J75" i="1"/>
  <c r="N75" i="1"/>
  <c r="Q75" i="1" s="1"/>
  <c r="P75" i="1"/>
  <c r="M74" i="1"/>
  <c r="N74" i="1" s="1"/>
  <c r="Q74" i="1" s="1"/>
  <c r="J74" i="1"/>
  <c r="P74" i="1"/>
  <c r="J73" i="1"/>
  <c r="N73" i="1"/>
  <c r="Q73" i="1" s="1"/>
  <c r="P73" i="1"/>
  <c r="J72" i="1"/>
  <c r="M72" i="1"/>
  <c r="N72" i="1" s="1"/>
  <c r="Q72" i="1" s="1"/>
  <c r="P72" i="1"/>
  <c r="J71" i="1"/>
  <c r="M71" i="1"/>
  <c r="N71" i="1" s="1"/>
  <c r="Q71" i="1" s="1"/>
  <c r="P71" i="1"/>
  <c r="J70" i="1"/>
  <c r="M70" i="1"/>
  <c r="N70" i="1" s="1"/>
  <c r="Q70" i="1" s="1"/>
  <c r="P70" i="1"/>
  <c r="M69" i="1"/>
  <c r="N69" i="1" s="1"/>
  <c r="Q69" i="1" s="1"/>
  <c r="P69" i="1"/>
  <c r="J69" i="1"/>
  <c r="P45" i="1" l="1"/>
  <c r="J490" i="1" l="1"/>
  <c r="N490" i="1"/>
  <c r="Q490" i="1" s="1"/>
  <c r="P490" i="1"/>
  <c r="J489" i="1"/>
  <c r="M489" i="1"/>
  <c r="N489" i="1" s="1"/>
  <c r="Q489" i="1" s="1"/>
  <c r="P489" i="1"/>
  <c r="J488" i="1"/>
  <c r="M488" i="1"/>
  <c r="N488" i="1" s="1"/>
  <c r="Q488" i="1" s="1"/>
  <c r="P488" i="1"/>
  <c r="J487" i="1"/>
  <c r="M487" i="1"/>
  <c r="N487" i="1" s="1"/>
  <c r="Q487" i="1" s="1"/>
  <c r="P487" i="1"/>
  <c r="J486" i="1"/>
  <c r="M486" i="1"/>
  <c r="N486" i="1" s="1"/>
  <c r="Q486" i="1" s="1"/>
  <c r="P486" i="1"/>
  <c r="J485" i="1"/>
  <c r="M485" i="1"/>
  <c r="N485" i="1" s="1"/>
  <c r="Q485" i="1" s="1"/>
  <c r="P485" i="1"/>
  <c r="J484" i="1"/>
  <c r="M484" i="1"/>
  <c r="N484" i="1" s="1"/>
  <c r="Q484" i="1" s="1"/>
  <c r="P484" i="1"/>
  <c r="J483" i="1"/>
  <c r="M483" i="1"/>
  <c r="N483" i="1" s="1"/>
  <c r="Q483" i="1" s="1"/>
  <c r="P483" i="1"/>
  <c r="J482" i="1"/>
  <c r="M482" i="1"/>
  <c r="N482" i="1" s="1"/>
  <c r="Q482" i="1" s="1"/>
  <c r="P482" i="1"/>
  <c r="J481" i="1"/>
  <c r="M481" i="1"/>
  <c r="N481" i="1" s="1"/>
  <c r="Q481" i="1" s="1"/>
  <c r="P481" i="1"/>
  <c r="J480" i="1"/>
  <c r="M480" i="1"/>
  <c r="N480" i="1" s="1"/>
  <c r="Q480" i="1" s="1"/>
  <c r="P480" i="1"/>
  <c r="J479" i="1"/>
  <c r="M479" i="1"/>
  <c r="N479" i="1" s="1"/>
  <c r="Q479" i="1" s="1"/>
  <c r="P479" i="1"/>
  <c r="J478" i="1"/>
  <c r="M478" i="1"/>
  <c r="N478" i="1" s="1"/>
  <c r="Q478" i="1" s="1"/>
  <c r="P478" i="1"/>
  <c r="J477" i="1"/>
  <c r="M477" i="1"/>
  <c r="N477" i="1" s="1"/>
  <c r="Q477" i="1" s="1"/>
  <c r="P477" i="1"/>
  <c r="J413" i="1"/>
  <c r="M413" i="1"/>
  <c r="N413" i="1" s="1"/>
  <c r="Q413" i="1" s="1"/>
  <c r="P413" i="1"/>
  <c r="J412" i="1"/>
  <c r="M412" i="1"/>
  <c r="N412" i="1" s="1"/>
  <c r="Q412" i="1" s="1"/>
  <c r="P412" i="1"/>
  <c r="J411" i="1"/>
  <c r="M411" i="1"/>
  <c r="N411" i="1" s="1"/>
  <c r="Q411" i="1" s="1"/>
  <c r="P411" i="1"/>
  <c r="J410" i="1"/>
  <c r="M410" i="1"/>
  <c r="N410" i="1" s="1"/>
  <c r="Q410" i="1" s="1"/>
  <c r="P410" i="1"/>
  <c r="J409" i="1"/>
  <c r="M409" i="1"/>
  <c r="N409" i="1" s="1"/>
  <c r="Q409" i="1" s="1"/>
  <c r="P409" i="1"/>
  <c r="J408" i="1"/>
  <c r="M408" i="1"/>
  <c r="N408" i="1" s="1"/>
  <c r="Q408" i="1" s="1"/>
  <c r="P408" i="1"/>
  <c r="J407" i="1"/>
  <c r="M407" i="1"/>
  <c r="N407" i="1" s="1"/>
  <c r="Q407" i="1" s="1"/>
  <c r="P407" i="1"/>
  <c r="J406" i="1"/>
  <c r="M406" i="1"/>
  <c r="N406" i="1" s="1"/>
  <c r="Q406" i="1" s="1"/>
  <c r="P406" i="1"/>
  <c r="J405" i="1"/>
  <c r="M405" i="1"/>
  <c r="N405" i="1" s="1"/>
  <c r="Q405" i="1" s="1"/>
  <c r="P405" i="1"/>
  <c r="J404" i="1"/>
  <c r="M404" i="1"/>
  <c r="N404" i="1" s="1"/>
  <c r="Q404" i="1" s="1"/>
  <c r="P404" i="1"/>
  <c r="J403" i="1"/>
  <c r="M403" i="1"/>
  <c r="N403" i="1" s="1"/>
  <c r="Q403" i="1" s="1"/>
  <c r="P403" i="1"/>
  <c r="J376" i="1" l="1"/>
  <c r="M376" i="1"/>
  <c r="N376" i="1" s="1"/>
  <c r="Q376" i="1" s="1"/>
  <c r="P376" i="1"/>
  <c r="J462" i="1"/>
  <c r="N462" i="1"/>
  <c r="Q462" i="1" s="1"/>
  <c r="P462" i="1"/>
  <c r="P461" i="1"/>
  <c r="J461" i="1"/>
  <c r="N461" i="1"/>
  <c r="Q461" i="1" s="1"/>
  <c r="J426" i="1"/>
  <c r="M426" i="1"/>
  <c r="N426" i="1" s="1"/>
  <c r="Q426" i="1" s="1"/>
  <c r="P426" i="1"/>
  <c r="P425" i="1"/>
  <c r="M425" i="1"/>
  <c r="N425" i="1" s="1"/>
  <c r="Q425" i="1" s="1"/>
  <c r="J425" i="1"/>
  <c r="J540" i="1"/>
  <c r="N540" i="1"/>
  <c r="Q540" i="1" s="1"/>
  <c r="P540" i="1"/>
  <c r="J459" i="1"/>
  <c r="M459" i="1"/>
  <c r="N459" i="1" s="1"/>
  <c r="Q459" i="1" s="1"/>
  <c r="P459" i="1"/>
  <c r="P551" i="1"/>
  <c r="N551" i="1"/>
  <c r="Q551" i="1" s="1"/>
  <c r="J551" i="1"/>
  <c r="P536" i="1"/>
  <c r="M536" i="1"/>
  <c r="N536" i="1" s="1"/>
  <c r="Q536" i="1" s="1"/>
  <c r="J536" i="1"/>
  <c r="M460" i="1"/>
  <c r="N460" i="1" s="1"/>
  <c r="Q460" i="1" s="1"/>
  <c r="J460" i="1"/>
  <c r="P68" i="1"/>
  <c r="P67" i="1" l="1"/>
  <c r="P50" i="1" l="1"/>
  <c r="P49" i="1" l="1"/>
  <c r="P43" i="1" l="1"/>
  <c r="M476" i="1" l="1"/>
  <c r="N476" i="1" s="1"/>
  <c r="Q476" i="1" s="1"/>
  <c r="P476" i="1"/>
  <c r="J476" i="1"/>
  <c r="J475" i="1"/>
  <c r="M475" i="1"/>
  <c r="N475" i="1" s="1"/>
  <c r="Q475" i="1" s="1"/>
  <c r="P475" i="1"/>
  <c r="M474" i="1"/>
  <c r="N474" i="1" s="1"/>
  <c r="Q474" i="1" s="1"/>
  <c r="P474" i="1"/>
  <c r="J474" i="1"/>
  <c r="J473" i="1"/>
  <c r="M473" i="1"/>
  <c r="N473" i="1" s="1"/>
  <c r="Q473" i="1" s="1"/>
  <c r="P473" i="1"/>
  <c r="J472" i="1"/>
  <c r="M472" i="1"/>
  <c r="N472" i="1" s="1"/>
  <c r="Q472" i="1" s="1"/>
  <c r="P472" i="1"/>
  <c r="M471" i="1"/>
  <c r="N471" i="1" s="1"/>
  <c r="Q471" i="1" s="1"/>
  <c r="P471" i="1"/>
  <c r="J471" i="1"/>
  <c r="M470" i="1"/>
  <c r="N470" i="1" s="1"/>
  <c r="Q470" i="1" s="1"/>
  <c r="P470" i="1"/>
  <c r="J470" i="1"/>
  <c r="N420" i="1" l="1"/>
  <c r="Q420" i="1" s="1"/>
  <c r="P420" i="1"/>
  <c r="J420" i="1"/>
  <c r="N419" i="1"/>
  <c r="Q419" i="1" s="1"/>
  <c r="P419" i="1"/>
  <c r="J419" i="1"/>
  <c r="N418" i="1"/>
  <c r="Q418" i="1" s="1"/>
  <c r="P418" i="1"/>
  <c r="J418" i="1"/>
  <c r="M313" i="1" l="1"/>
  <c r="N313" i="1" s="1"/>
  <c r="J313" i="1"/>
  <c r="P301" i="1" l="1"/>
  <c r="M301" i="1"/>
  <c r="N301" i="1" s="1"/>
  <c r="Q301" i="1" s="1"/>
  <c r="J301" i="1"/>
  <c r="M300" i="1"/>
  <c r="N300" i="1" s="1"/>
  <c r="Q300" i="1" s="1"/>
  <c r="P300" i="1"/>
  <c r="J300" i="1"/>
  <c r="P299" i="1"/>
  <c r="M299" i="1"/>
  <c r="N299" i="1" s="1"/>
  <c r="Q299" i="1" s="1"/>
  <c r="J299" i="1"/>
  <c r="M298" i="1"/>
  <c r="N298" i="1" s="1"/>
  <c r="Q298" i="1" s="1"/>
  <c r="J298" i="1"/>
  <c r="M297" i="1"/>
  <c r="N297" i="1" s="1"/>
  <c r="J297" i="1"/>
  <c r="P388" i="1" l="1"/>
  <c r="N388" i="1"/>
  <c r="Q388" i="1" s="1"/>
  <c r="J388" i="1"/>
  <c r="N296" i="1"/>
  <c r="Q296" i="1" s="1"/>
  <c r="P296" i="1"/>
  <c r="J296" i="1"/>
  <c r="N295" i="1"/>
  <c r="Q295" i="1" s="1"/>
  <c r="P295" i="1"/>
  <c r="J295" i="1"/>
  <c r="N294" i="1"/>
  <c r="Q294" i="1" s="1"/>
  <c r="P294" i="1"/>
  <c r="J294" i="1"/>
  <c r="M293" i="1"/>
  <c r="N293" i="1" s="1"/>
  <c r="Q293" i="1" s="1"/>
  <c r="P293" i="1"/>
  <c r="J293" i="1"/>
  <c r="M292" i="1"/>
  <c r="N292" i="1" s="1"/>
  <c r="Q292" i="1" s="1"/>
  <c r="P292" i="1"/>
  <c r="J292" i="1"/>
  <c r="M291" i="1"/>
  <c r="N291" i="1" s="1"/>
  <c r="Q291" i="1" s="1"/>
  <c r="P291" i="1"/>
  <c r="J291" i="1"/>
  <c r="P290" i="1"/>
  <c r="M290" i="1"/>
  <c r="N290" i="1" s="1"/>
  <c r="Q290" i="1" s="1"/>
  <c r="J290" i="1"/>
  <c r="P543" i="1" l="1"/>
  <c r="M543" i="1"/>
  <c r="N543" i="1" s="1"/>
  <c r="Q543" i="1" s="1"/>
  <c r="J543" i="1"/>
  <c r="P289" i="1"/>
  <c r="M289" i="1"/>
  <c r="N289" i="1" s="1"/>
  <c r="Q289" i="1" s="1"/>
  <c r="J289" i="1"/>
  <c r="P288" i="1"/>
  <c r="M288" i="1"/>
  <c r="N288" i="1" s="1"/>
  <c r="Q288" i="1" s="1"/>
  <c r="J288" i="1"/>
  <c r="P287" i="1"/>
  <c r="M287" i="1"/>
  <c r="N287" i="1" s="1"/>
  <c r="Q287" i="1" s="1"/>
  <c r="J287" i="1"/>
  <c r="P286" i="1"/>
  <c r="M286" i="1"/>
  <c r="N286" i="1" s="1"/>
  <c r="Q286" i="1" s="1"/>
  <c r="J286" i="1"/>
  <c r="M280" i="1"/>
  <c r="N280" i="1" s="1"/>
  <c r="Q280" i="1" s="1"/>
  <c r="P280" i="1"/>
  <c r="J280" i="1"/>
  <c r="P279" i="1"/>
  <c r="M279" i="1"/>
  <c r="N279" i="1" s="1"/>
  <c r="Q279" i="1" s="1"/>
  <c r="J279" i="1"/>
  <c r="J276" i="1" l="1"/>
  <c r="N276" i="1"/>
  <c r="Q276" i="1" s="1"/>
  <c r="P276" i="1"/>
  <c r="N275" i="1"/>
  <c r="Q275" i="1" s="1"/>
  <c r="P275" i="1"/>
  <c r="J275" i="1"/>
  <c r="N274" i="1"/>
  <c r="Q274" i="1" s="1"/>
  <c r="P274" i="1"/>
  <c r="J274" i="1"/>
  <c r="N273" i="1" l="1"/>
  <c r="Q273" i="1" s="1"/>
  <c r="P273" i="1"/>
  <c r="J273" i="1"/>
  <c r="N272" i="1"/>
  <c r="Q272" i="1" s="1"/>
  <c r="J272" i="1"/>
  <c r="P272" i="1"/>
  <c r="J271" i="1"/>
  <c r="N271" i="1"/>
  <c r="Q271" i="1" s="1"/>
  <c r="P271" i="1"/>
  <c r="N270" i="1"/>
  <c r="Q270" i="1"/>
  <c r="P270" i="1"/>
  <c r="J270" i="1"/>
  <c r="N269" i="1"/>
  <c r="Q269" i="1" s="1"/>
  <c r="P269" i="1"/>
  <c r="J269" i="1"/>
  <c r="N268" i="1"/>
  <c r="Q268" i="1" s="1"/>
  <c r="P268" i="1"/>
  <c r="J268" i="1"/>
  <c r="N267" i="1"/>
  <c r="Q267" i="1" s="1"/>
  <c r="P267" i="1"/>
  <c r="J267" i="1"/>
  <c r="N266" i="1"/>
  <c r="Q266" i="1" s="1"/>
  <c r="P266" i="1"/>
  <c r="J266" i="1"/>
  <c r="N265" i="1"/>
  <c r="Q265" i="1" s="1"/>
  <c r="P265" i="1"/>
  <c r="J265" i="1"/>
  <c r="N264" i="1"/>
  <c r="Q264" i="1" s="1"/>
  <c r="P264" i="1"/>
  <c r="J264" i="1"/>
  <c r="N263" i="1"/>
  <c r="Q263" i="1" s="1"/>
  <c r="P263" i="1"/>
  <c r="J263" i="1"/>
  <c r="P262" i="1"/>
  <c r="N262" i="1"/>
  <c r="Q262" i="1" s="1"/>
  <c r="J262" i="1"/>
  <c r="J261" i="1"/>
  <c r="N261" i="1"/>
  <c r="Q261" i="1" s="1"/>
  <c r="P261" i="1"/>
  <c r="N260" i="1"/>
  <c r="Q260" i="1" s="1"/>
  <c r="P260" i="1"/>
  <c r="J260" i="1"/>
  <c r="N259" i="1"/>
  <c r="Q259" i="1" s="1"/>
  <c r="P259" i="1"/>
  <c r="J259" i="1"/>
  <c r="N258" i="1"/>
  <c r="Q258" i="1" s="1"/>
  <c r="P258" i="1"/>
  <c r="J258" i="1"/>
  <c r="J257" i="1"/>
  <c r="N257" i="1"/>
  <c r="Q257" i="1" s="1"/>
  <c r="P257" i="1"/>
  <c r="N256" i="1"/>
  <c r="Q256" i="1" s="1"/>
  <c r="P256" i="1"/>
  <c r="J256" i="1"/>
  <c r="N255" i="1"/>
  <c r="Q255" i="1" s="1"/>
  <c r="P255" i="1"/>
  <c r="J255" i="1"/>
  <c r="N254" i="1"/>
  <c r="Q254" i="1" s="1"/>
  <c r="P254" i="1"/>
  <c r="J254" i="1"/>
  <c r="N253" i="1"/>
  <c r="Q253" i="1" s="1"/>
  <c r="P253" i="1"/>
  <c r="J253" i="1"/>
  <c r="N252" i="1"/>
  <c r="Q252" i="1" s="1"/>
  <c r="P252" i="1"/>
  <c r="J252" i="1"/>
  <c r="N251" i="1"/>
  <c r="Q251" i="1" s="1"/>
  <c r="P251" i="1"/>
  <c r="J251" i="1"/>
  <c r="J250" i="1"/>
  <c r="N250" i="1"/>
  <c r="Q250" i="1" s="1"/>
  <c r="P250" i="1"/>
  <c r="J249" i="1"/>
  <c r="N249" i="1"/>
  <c r="Q249" i="1" s="1"/>
  <c r="P249" i="1"/>
  <c r="J248" i="1"/>
  <c r="N248" i="1"/>
  <c r="Q248" i="1" s="1"/>
  <c r="P248" i="1"/>
  <c r="N247" i="1"/>
  <c r="Q247" i="1" s="1"/>
  <c r="P247" i="1"/>
  <c r="P195" i="1" l="1"/>
  <c r="M195" i="1"/>
  <c r="N195" i="1" s="1"/>
  <c r="Q195" i="1" s="1"/>
  <c r="J195" i="1"/>
  <c r="J247" i="1" l="1"/>
  <c r="J246" i="1"/>
  <c r="N246" i="1"/>
  <c r="Q246" i="1" s="1"/>
  <c r="P246" i="1"/>
  <c r="N245" i="1" l="1"/>
  <c r="Q245" i="1" s="1"/>
  <c r="P245" i="1"/>
  <c r="J245" i="1"/>
  <c r="J244" i="1" l="1"/>
  <c r="N244" i="1"/>
  <c r="Q244" i="1" s="1"/>
  <c r="P244" i="1"/>
  <c r="N243" i="1"/>
  <c r="Q243" i="1" s="1"/>
  <c r="P243" i="1"/>
  <c r="J243" i="1"/>
  <c r="N242" i="1"/>
  <c r="Q242" i="1" s="1"/>
  <c r="P242" i="1"/>
  <c r="J242" i="1"/>
  <c r="N241" i="1"/>
  <c r="Q241" i="1" s="1"/>
  <c r="P241" i="1"/>
  <c r="J241" i="1"/>
  <c r="M240" i="1"/>
  <c r="N240" i="1" s="1"/>
  <c r="Q240" i="1" s="1"/>
  <c r="P240" i="1"/>
  <c r="J240" i="1"/>
  <c r="J239" i="1"/>
  <c r="N239" i="1"/>
  <c r="Q239" i="1" s="1"/>
  <c r="P239" i="1"/>
  <c r="J238" i="1"/>
  <c r="N238" i="1"/>
  <c r="Q238" i="1" s="1"/>
  <c r="P238" i="1"/>
  <c r="J237" i="1"/>
  <c r="N237" i="1"/>
  <c r="Q237" i="1" s="1"/>
  <c r="P237" i="1"/>
  <c r="J236" i="1"/>
  <c r="N236" i="1"/>
  <c r="Q236" i="1" s="1"/>
  <c r="P236" i="1"/>
  <c r="N235" i="1"/>
  <c r="Q235" i="1" s="1"/>
  <c r="P235" i="1"/>
  <c r="J235" i="1"/>
  <c r="N234" i="1"/>
  <c r="Q234" i="1" s="1"/>
  <c r="P234" i="1"/>
  <c r="J234" i="1"/>
  <c r="N233" i="1"/>
  <c r="Q233" i="1" s="1"/>
  <c r="P233" i="1"/>
  <c r="J233" i="1"/>
  <c r="M232" i="1"/>
  <c r="N232" i="1" s="1"/>
  <c r="Q232" i="1" s="1"/>
  <c r="P232" i="1"/>
  <c r="J232" i="1"/>
  <c r="M231" i="1" l="1"/>
  <c r="N231" i="1" s="1"/>
  <c r="Q231" i="1" s="1"/>
  <c r="P231" i="1"/>
  <c r="J231" i="1"/>
  <c r="N230" i="1"/>
  <c r="Q230" i="1" s="1"/>
  <c r="P230" i="1"/>
  <c r="J230" i="1"/>
  <c r="M229" i="1"/>
  <c r="N229" i="1" s="1"/>
  <c r="Q229" i="1" s="1"/>
  <c r="P229" i="1"/>
  <c r="J229" i="1"/>
  <c r="M228" i="1"/>
  <c r="N228" i="1" s="1"/>
  <c r="Q228" i="1" s="1"/>
  <c r="P228" i="1"/>
  <c r="J228" i="1"/>
  <c r="P227" i="1"/>
  <c r="M227" i="1"/>
  <c r="N227" i="1" s="1"/>
  <c r="Q227" i="1" s="1"/>
  <c r="J227" i="1"/>
  <c r="M226" i="1"/>
  <c r="N226" i="1" s="1"/>
  <c r="Q226" i="1" s="1"/>
  <c r="P226" i="1"/>
  <c r="J226" i="1"/>
  <c r="J225" i="1"/>
  <c r="M225" i="1"/>
  <c r="N225" i="1" s="1"/>
  <c r="Q225" i="1" s="1"/>
  <c r="P225" i="1"/>
  <c r="M224" i="1"/>
  <c r="N224" i="1" s="1"/>
  <c r="Q224" i="1" s="1"/>
  <c r="P224" i="1"/>
  <c r="J224" i="1"/>
  <c r="M223" i="1" l="1"/>
  <c r="N223" i="1" s="1"/>
  <c r="Q223" i="1" s="1"/>
  <c r="P223" i="1"/>
  <c r="J223" i="1"/>
  <c r="M222" i="1"/>
  <c r="N222" i="1" s="1"/>
  <c r="Q222" i="1" s="1"/>
  <c r="P222" i="1"/>
  <c r="J222" i="1"/>
  <c r="M221" i="1"/>
  <c r="N221" i="1" s="1"/>
  <c r="Q221" i="1" s="1"/>
  <c r="P221" i="1"/>
  <c r="J221" i="1"/>
  <c r="M220" i="1"/>
  <c r="N220" i="1" s="1"/>
  <c r="Q220" i="1" s="1"/>
  <c r="P220" i="1"/>
  <c r="J220" i="1"/>
  <c r="M219" i="1"/>
  <c r="N219" i="1" s="1"/>
  <c r="Q219" i="1" s="1"/>
  <c r="P219" i="1"/>
  <c r="J219" i="1"/>
  <c r="M218" i="1"/>
  <c r="N218" i="1" s="1"/>
  <c r="Q218" i="1" s="1"/>
  <c r="P218" i="1"/>
  <c r="J218" i="1"/>
  <c r="N217" i="1"/>
  <c r="Q217" i="1" s="1"/>
  <c r="P217" i="1"/>
  <c r="J217" i="1"/>
  <c r="N216" i="1"/>
  <c r="Q216" i="1" s="1"/>
  <c r="P216" i="1"/>
  <c r="J216" i="1"/>
  <c r="M215" i="1"/>
  <c r="N215" i="1" s="1"/>
  <c r="Q215" i="1" s="1"/>
  <c r="P215" i="1"/>
  <c r="J215" i="1"/>
  <c r="M214" i="1"/>
  <c r="N214" i="1" s="1"/>
  <c r="Q214" i="1" s="1"/>
  <c r="P214" i="1"/>
  <c r="J214" i="1"/>
  <c r="J213" i="1"/>
  <c r="M213" i="1"/>
  <c r="N213" i="1" s="1"/>
  <c r="Q213" i="1" s="1"/>
  <c r="P213" i="1"/>
  <c r="J212" i="1"/>
  <c r="P212" i="1"/>
  <c r="M212" i="1"/>
  <c r="N212" i="1" s="1"/>
  <c r="Q212" i="1" s="1"/>
  <c r="N211" i="1"/>
  <c r="Q211" i="1" s="1"/>
  <c r="P211" i="1"/>
  <c r="J211" i="1"/>
  <c r="M210" i="1" l="1"/>
  <c r="N210" i="1" s="1"/>
  <c r="Q210" i="1" s="1"/>
  <c r="P210" i="1"/>
  <c r="J210" i="1"/>
  <c r="M209" i="1"/>
  <c r="N209" i="1" s="1"/>
  <c r="Q209" i="1" s="1"/>
  <c r="P209" i="1"/>
  <c r="J209" i="1"/>
  <c r="M208" i="1"/>
  <c r="N208" i="1" s="1"/>
  <c r="Q208" i="1" s="1"/>
  <c r="P208" i="1"/>
  <c r="J208" i="1"/>
  <c r="M207" i="1"/>
  <c r="N207" i="1" s="1"/>
  <c r="Q207" i="1" s="1"/>
  <c r="P207" i="1"/>
  <c r="J207" i="1"/>
  <c r="M206" i="1"/>
  <c r="N206" i="1" s="1"/>
  <c r="Q206" i="1" s="1"/>
  <c r="P206" i="1"/>
  <c r="J206" i="1"/>
  <c r="M205" i="1"/>
  <c r="N205" i="1" s="1"/>
  <c r="Q205" i="1" s="1"/>
  <c r="P205" i="1"/>
  <c r="J205" i="1"/>
  <c r="N204" i="1" l="1"/>
  <c r="Q204" i="1" s="1"/>
  <c r="P204" i="1"/>
  <c r="J204" i="1"/>
  <c r="M203" i="1" l="1"/>
  <c r="N203" i="1" s="1"/>
  <c r="Q203" i="1" s="1"/>
  <c r="P203" i="1"/>
  <c r="J203" i="1"/>
  <c r="M202" i="1"/>
  <c r="N202" i="1" s="1"/>
  <c r="Q202" i="1" s="1"/>
  <c r="P202" i="1"/>
  <c r="J202" i="1"/>
  <c r="M201" i="1"/>
  <c r="N201" i="1" s="1"/>
  <c r="Q201" i="1" s="1"/>
  <c r="P201" i="1"/>
  <c r="J201" i="1"/>
  <c r="M200" i="1" l="1"/>
  <c r="N200" i="1" s="1"/>
  <c r="Q200" i="1" s="1"/>
  <c r="P200" i="1"/>
  <c r="J200" i="1"/>
  <c r="J199" i="1"/>
  <c r="M199" i="1"/>
  <c r="N199" i="1" s="1"/>
  <c r="Q199" i="1" s="1"/>
  <c r="P199" i="1"/>
  <c r="M198" i="1"/>
  <c r="N198" i="1" s="1"/>
  <c r="Q198" i="1" s="1"/>
  <c r="P198" i="1"/>
  <c r="J198" i="1"/>
  <c r="P197" i="1"/>
  <c r="M197" i="1"/>
  <c r="N197" i="1" s="1"/>
  <c r="Q197" i="1" s="1"/>
  <c r="J197" i="1"/>
  <c r="M194" i="1" l="1"/>
  <c r="N194" i="1" s="1"/>
  <c r="Q194" i="1" s="1"/>
  <c r="P194" i="1"/>
  <c r="J194" i="1"/>
  <c r="M193" i="1"/>
  <c r="N193" i="1" s="1"/>
  <c r="Q193" i="1" s="1"/>
  <c r="P193" i="1"/>
  <c r="J193" i="1"/>
  <c r="M192" i="1"/>
  <c r="N192" i="1" s="1"/>
  <c r="Q192" i="1" s="1"/>
  <c r="P192" i="1"/>
  <c r="J192" i="1"/>
  <c r="M191" i="1"/>
  <c r="N191" i="1" s="1"/>
  <c r="Q191" i="1" s="1"/>
  <c r="P191" i="1"/>
  <c r="J191" i="1"/>
  <c r="M190" i="1"/>
  <c r="N190" i="1" s="1"/>
  <c r="Q190" i="1" s="1"/>
  <c r="P190" i="1"/>
  <c r="J190" i="1"/>
  <c r="M189" i="1" l="1"/>
  <c r="N189" i="1" s="1"/>
  <c r="Q189" i="1" s="1"/>
  <c r="P189" i="1"/>
  <c r="J189" i="1"/>
  <c r="M188" i="1"/>
  <c r="N188" i="1" s="1"/>
  <c r="Q188" i="1" s="1"/>
  <c r="P188" i="1"/>
  <c r="J188" i="1"/>
  <c r="M187" i="1"/>
  <c r="N187" i="1" s="1"/>
  <c r="Q187" i="1" s="1"/>
  <c r="P187" i="1"/>
  <c r="J187" i="1"/>
  <c r="M186" i="1"/>
  <c r="N186" i="1" s="1"/>
  <c r="Q186" i="1" s="1"/>
  <c r="P186" i="1"/>
  <c r="J186" i="1"/>
  <c r="M185" i="1"/>
  <c r="N185" i="1" s="1"/>
  <c r="Q185" i="1" s="1"/>
  <c r="P185" i="1"/>
  <c r="J185" i="1"/>
  <c r="M184" i="1"/>
  <c r="N184" i="1" s="1"/>
  <c r="Q184" i="1" s="1"/>
  <c r="P184" i="1"/>
  <c r="J184" i="1"/>
  <c r="M566" i="1" l="1"/>
  <c r="N566" i="1" s="1"/>
  <c r="J566" i="1"/>
  <c r="P554" i="1" l="1"/>
  <c r="P553" i="1"/>
  <c r="J554" i="1"/>
  <c r="M554" i="1"/>
  <c r="N554" i="1" s="1"/>
  <c r="Q554" i="1" s="1"/>
  <c r="M553" i="1"/>
  <c r="N553" i="1" s="1"/>
  <c r="Q553" i="1" s="1"/>
  <c r="J553" i="1"/>
  <c r="N567" i="1" l="1"/>
  <c r="J567" i="1"/>
  <c r="N183" i="1" l="1"/>
  <c r="Q183" i="1" s="1"/>
  <c r="P183" i="1"/>
  <c r="J183" i="1"/>
  <c r="J182" i="1"/>
  <c r="N182" i="1"/>
  <c r="Q182" i="1" s="1"/>
  <c r="P182" i="1"/>
  <c r="J181" i="1"/>
  <c r="N181" i="1"/>
  <c r="Q181" i="1" s="1"/>
  <c r="P181" i="1"/>
  <c r="N180" i="1"/>
  <c r="Q180" i="1" s="1"/>
  <c r="P180" i="1"/>
  <c r="J180" i="1"/>
  <c r="N179" i="1"/>
  <c r="Q179" i="1" s="1"/>
  <c r="P179" i="1"/>
  <c r="J179" i="1"/>
  <c r="J178" i="1"/>
  <c r="N178" i="1"/>
  <c r="Q178" i="1" s="1"/>
  <c r="P178" i="1"/>
  <c r="N177" i="1"/>
  <c r="Q177" i="1" s="1"/>
  <c r="P177" i="1"/>
  <c r="J177" i="1"/>
  <c r="N176" i="1"/>
  <c r="Q176" i="1" s="1"/>
  <c r="P176" i="1"/>
  <c r="J176" i="1"/>
  <c r="N175" i="1"/>
  <c r="Q175" i="1" s="1"/>
  <c r="P175" i="1"/>
  <c r="J175" i="1"/>
  <c r="N174" i="1"/>
  <c r="Q174" i="1" s="1"/>
  <c r="P174" i="1"/>
  <c r="J174" i="1"/>
  <c r="J173" i="1"/>
  <c r="N173" i="1"/>
  <c r="Q173" i="1" s="1"/>
  <c r="P173" i="1"/>
  <c r="J172" i="1"/>
  <c r="N172" i="1"/>
  <c r="Q172" i="1" s="1"/>
  <c r="P172" i="1"/>
  <c r="N171" i="1"/>
  <c r="Q171" i="1" s="1"/>
  <c r="P171" i="1"/>
  <c r="J171" i="1"/>
  <c r="P170" i="1"/>
  <c r="N170" i="1"/>
  <c r="Q170" i="1" s="1"/>
  <c r="J170" i="1"/>
  <c r="N167" i="1" l="1"/>
  <c r="Q167" i="1" s="1"/>
  <c r="P167" i="1"/>
  <c r="J167" i="1"/>
  <c r="N166" i="1"/>
  <c r="Q166" i="1" s="1"/>
  <c r="P166" i="1"/>
  <c r="J166" i="1"/>
  <c r="J165" i="1"/>
  <c r="N165" i="1"/>
  <c r="Q165" i="1" s="1"/>
  <c r="P165" i="1"/>
  <c r="M164" i="1"/>
  <c r="N164" i="1" s="1"/>
  <c r="Q164" i="1" s="1"/>
  <c r="J164" i="1"/>
  <c r="P164" i="1"/>
  <c r="J163" i="1"/>
  <c r="N163" i="1"/>
  <c r="Q163" i="1" s="1"/>
  <c r="P163" i="1"/>
  <c r="J162" i="1"/>
  <c r="N162" i="1"/>
  <c r="Q162" i="1" s="1"/>
  <c r="P162" i="1"/>
  <c r="J161" i="1"/>
  <c r="N161" i="1"/>
  <c r="Q161" i="1" s="1"/>
  <c r="P161" i="1"/>
  <c r="N160" i="1"/>
  <c r="Q160" i="1" s="1"/>
  <c r="P160" i="1"/>
  <c r="J160" i="1"/>
  <c r="N159" i="1"/>
  <c r="Q159" i="1" s="1"/>
  <c r="P159" i="1"/>
  <c r="J159" i="1"/>
  <c r="J158" i="1"/>
  <c r="P158" i="1"/>
  <c r="N158" i="1"/>
  <c r="Q158" i="1" s="1"/>
  <c r="J157" i="1"/>
  <c r="P157" i="1"/>
  <c r="M157" i="1"/>
  <c r="N157" i="1" s="1"/>
  <c r="Q157" i="1" s="1"/>
  <c r="P156" i="1"/>
  <c r="N156" i="1"/>
  <c r="Q156" i="1" s="1"/>
  <c r="J156" i="1"/>
  <c r="M147" i="1" l="1"/>
  <c r="M145" i="1"/>
  <c r="M143" i="1"/>
  <c r="J135" i="1" l="1"/>
  <c r="M135" i="1"/>
  <c r="N135" i="1" s="1"/>
  <c r="Q135" i="1" s="1"/>
  <c r="P135" i="1"/>
  <c r="M134" i="1"/>
  <c r="N134" i="1" s="1"/>
  <c r="Q134" i="1" s="1"/>
  <c r="P134" i="1"/>
  <c r="J134" i="1"/>
  <c r="M133" i="1"/>
  <c r="N133" i="1" s="1"/>
  <c r="Q133" i="1" s="1"/>
  <c r="P133" i="1"/>
  <c r="J133" i="1"/>
  <c r="M132" i="1"/>
  <c r="N132" i="1" s="1"/>
  <c r="Q132" i="1" s="1"/>
  <c r="P132" i="1"/>
  <c r="J132" i="1"/>
  <c r="M131" i="1"/>
  <c r="N131" i="1" s="1"/>
  <c r="Q131" i="1" s="1"/>
  <c r="J131" i="1"/>
  <c r="P131" i="1"/>
  <c r="N130" i="1"/>
  <c r="Q130" i="1" s="1"/>
  <c r="P130" i="1"/>
  <c r="J130" i="1"/>
  <c r="M129" i="1"/>
  <c r="N129" i="1" s="1"/>
  <c r="Q129" i="1" s="1"/>
  <c r="P129" i="1"/>
  <c r="J129" i="1"/>
  <c r="M128" i="1"/>
  <c r="N128" i="1" s="1"/>
  <c r="Q128" i="1" s="1"/>
  <c r="P128" i="1"/>
  <c r="J128" i="1"/>
  <c r="M127" i="1"/>
  <c r="N127" i="1" s="1"/>
  <c r="Q127" i="1" s="1"/>
  <c r="P127" i="1"/>
  <c r="J127" i="1"/>
  <c r="J126" i="1"/>
  <c r="M126" i="1"/>
  <c r="N126" i="1" s="1"/>
  <c r="Q126" i="1" s="1"/>
  <c r="P126" i="1"/>
  <c r="J125" i="1"/>
  <c r="M125" i="1"/>
  <c r="N125" i="1" s="1"/>
  <c r="Q125" i="1" s="1"/>
  <c r="P125" i="1"/>
  <c r="M124" i="1"/>
  <c r="N124" i="1" s="1"/>
  <c r="Q124" i="1" s="1"/>
  <c r="P124" i="1"/>
  <c r="J124" i="1"/>
  <c r="P123" i="1"/>
  <c r="J123" i="1"/>
  <c r="M123" i="1"/>
  <c r="N123" i="1" s="1"/>
  <c r="Q123" i="1" s="1"/>
  <c r="J122" i="1" l="1"/>
  <c r="M122" i="1"/>
  <c r="N122" i="1" s="1"/>
  <c r="Q122" i="1" s="1"/>
  <c r="J121" i="1"/>
  <c r="M121" i="1"/>
  <c r="N121" i="1" s="1"/>
  <c r="Q121" i="1" s="1"/>
  <c r="P121" i="1"/>
  <c r="J120" i="1"/>
  <c r="M120" i="1"/>
  <c r="N120" i="1" s="1"/>
  <c r="Q120" i="1" s="1"/>
  <c r="P120" i="1"/>
  <c r="J119" i="1"/>
  <c r="M119" i="1"/>
  <c r="N119" i="1" s="1"/>
  <c r="Q119" i="1" s="1"/>
  <c r="P119" i="1"/>
  <c r="J118" i="1"/>
  <c r="M118" i="1"/>
  <c r="N118" i="1" s="1"/>
  <c r="Q118" i="1" s="1"/>
  <c r="P118" i="1"/>
  <c r="J117" i="1"/>
  <c r="M117" i="1"/>
  <c r="N117" i="1" s="1"/>
  <c r="Q117" i="1" s="1"/>
  <c r="P117" i="1"/>
  <c r="J116" i="1"/>
  <c r="M116" i="1"/>
  <c r="N116" i="1" s="1"/>
  <c r="Q116" i="1" s="1"/>
  <c r="P116" i="1"/>
  <c r="J115" i="1"/>
  <c r="M115" i="1"/>
  <c r="N115" i="1" s="1"/>
  <c r="Q115" i="1" s="1"/>
  <c r="P115" i="1"/>
  <c r="J114" i="1"/>
  <c r="M114" i="1"/>
  <c r="N114" i="1" s="1"/>
  <c r="Q114" i="1" s="1"/>
  <c r="P114" i="1"/>
  <c r="M113" i="1"/>
  <c r="N113" i="1" s="1"/>
  <c r="Q113" i="1" s="1"/>
  <c r="J113" i="1"/>
  <c r="P113" i="1"/>
  <c r="M93" i="1" l="1"/>
  <c r="P86" i="1"/>
  <c r="P87" i="1"/>
  <c r="P88" i="1"/>
  <c r="P89" i="1"/>
  <c r="P90" i="1"/>
  <c r="P85" i="1"/>
  <c r="J139" i="1" l="1"/>
  <c r="M139" i="1"/>
  <c r="Q139" i="1"/>
  <c r="P139" i="1"/>
  <c r="J138" i="1"/>
  <c r="M138" i="1"/>
  <c r="N138" i="1" s="1"/>
  <c r="Q138" i="1" s="1"/>
  <c r="P138" i="1"/>
  <c r="J137" i="1"/>
  <c r="M137" i="1"/>
  <c r="N137" i="1" s="1"/>
  <c r="Q137" i="1" s="1"/>
  <c r="P137" i="1"/>
  <c r="P136" i="1"/>
  <c r="M136" i="1"/>
  <c r="N136" i="1" s="1"/>
  <c r="Q136" i="1" s="1"/>
  <c r="J136" i="1"/>
  <c r="M379" i="1" l="1"/>
  <c r="N379" i="1" s="1"/>
  <c r="Q379" i="1" s="1"/>
  <c r="J386" i="1"/>
  <c r="N386" i="1"/>
  <c r="Q386" i="1" s="1"/>
  <c r="P386" i="1"/>
  <c r="J385" i="1"/>
  <c r="N385" i="1"/>
  <c r="Q385" i="1" s="1"/>
  <c r="P385" i="1"/>
  <c r="M384" i="1"/>
  <c r="N384" i="1" s="1"/>
  <c r="Q384" i="1" s="1"/>
  <c r="J384" i="1"/>
  <c r="P384" i="1"/>
  <c r="J383" i="1"/>
  <c r="N383" i="1"/>
  <c r="Q383" i="1" s="1"/>
  <c r="P383" i="1"/>
  <c r="J382" i="1"/>
  <c r="N382" i="1"/>
  <c r="Q382" i="1" s="1"/>
  <c r="P382" i="1"/>
  <c r="P381" i="1"/>
  <c r="J381" i="1"/>
  <c r="M381" i="1"/>
  <c r="N381" i="1" s="1"/>
  <c r="Q381" i="1" s="1"/>
  <c r="M380" i="1"/>
  <c r="N380" i="1" s="1"/>
  <c r="Q380" i="1" s="1"/>
  <c r="J380" i="1"/>
  <c r="J379" i="1"/>
  <c r="P379" i="1"/>
  <c r="Q378" i="1"/>
  <c r="P378" i="1"/>
  <c r="J378" i="1"/>
  <c r="K346" i="1" l="1"/>
  <c r="J346" i="1"/>
  <c r="N346" i="1"/>
  <c r="Q346" i="1" s="1"/>
  <c r="J538" i="1" l="1"/>
  <c r="N538" i="1"/>
  <c r="Q538" i="1" s="1"/>
  <c r="P538" i="1"/>
  <c r="K501" i="1" l="1"/>
  <c r="K548" i="1"/>
  <c r="M548" i="1"/>
  <c r="N548" i="1" s="1"/>
  <c r="Q548" i="1" s="1"/>
  <c r="J548" i="1"/>
  <c r="K307" i="1" l="1"/>
  <c r="M307" i="1"/>
  <c r="N307" i="1" s="1"/>
  <c r="J307" i="1"/>
  <c r="M387" i="1" l="1"/>
  <c r="N387" i="1" s="1"/>
  <c r="Q387" i="1" s="1"/>
  <c r="J387" i="1"/>
  <c r="P539" i="1"/>
  <c r="M539" i="1"/>
  <c r="N539" i="1" s="1"/>
  <c r="Q539" i="1" s="1"/>
  <c r="J539" i="1"/>
  <c r="J529" i="1"/>
  <c r="M529" i="1"/>
  <c r="N529" i="1" s="1"/>
  <c r="Q529" i="1" s="1"/>
  <c r="P529" i="1"/>
  <c r="J528" i="1"/>
  <c r="M528" i="1"/>
  <c r="N528" i="1" s="1"/>
  <c r="Q528" i="1" s="1"/>
  <c r="P528" i="1"/>
  <c r="P527" i="1"/>
  <c r="M527" i="1"/>
  <c r="N527" i="1" s="1"/>
  <c r="Q527" i="1" s="1"/>
  <c r="J527" i="1"/>
  <c r="J564" i="1" l="1"/>
  <c r="N564" i="1"/>
  <c r="Q564" i="1" s="1"/>
  <c r="P561" i="1"/>
  <c r="N561" i="1"/>
  <c r="Q561" i="1" s="1"/>
  <c r="J561" i="1"/>
  <c r="J563" i="1"/>
  <c r="N563" i="1"/>
  <c r="Q563" i="1" s="1"/>
  <c r="P563" i="1"/>
  <c r="P562" i="1"/>
  <c r="N562" i="1"/>
  <c r="Q562" i="1" s="1"/>
  <c r="J562" i="1"/>
  <c r="J108" i="1" l="1"/>
  <c r="M108" i="1"/>
  <c r="N108" i="1" s="1"/>
  <c r="Q108" i="1" s="1"/>
  <c r="P111" i="1" l="1"/>
  <c r="P541" i="1" l="1"/>
  <c r="M541" i="1"/>
  <c r="N541" i="1" s="1"/>
  <c r="Q541" i="1" s="1"/>
  <c r="J541" i="1"/>
  <c r="M542" i="1"/>
  <c r="N542" i="1" s="1"/>
  <c r="Q542" i="1" s="1"/>
  <c r="J542" i="1"/>
  <c r="J355" i="1"/>
  <c r="M355" i="1"/>
  <c r="N355" i="1" s="1"/>
  <c r="Q355" i="1" s="1"/>
  <c r="P355" i="1"/>
  <c r="M330" i="1" l="1"/>
  <c r="N330" i="1" s="1"/>
  <c r="J330" i="1"/>
  <c r="N331" i="1"/>
  <c r="J331" i="1"/>
  <c r="N332" i="1"/>
  <c r="J332" i="1"/>
  <c r="N333" i="1"/>
  <c r="J333" i="1"/>
  <c r="N334" i="1"/>
  <c r="J334" i="1"/>
  <c r="J155" i="1" l="1"/>
  <c r="M155" i="1"/>
  <c r="N155" i="1" s="1"/>
  <c r="Q155" i="1" s="1"/>
  <c r="P155" i="1"/>
  <c r="J154" i="1"/>
  <c r="M154" i="1"/>
  <c r="N154" i="1" s="1"/>
  <c r="Q154" i="1" s="1"/>
  <c r="P154" i="1"/>
  <c r="J153" i="1"/>
  <c r="M153" i="1"/>
  <c r="N153" i="1" s="1"/>
  <c r="Q153" i="1" s="1"/>
  <c r="P153" i="1"/>
  <c r="J152" i="1"/>
  <c r="N152" i="1"/>
  <c r="Q152" i="1" s="1"/>
  <c r="P152" i="1"/>
  <c r="J151" i="1"/>
  <c r="N151" i="1"/>
  <c r="Q151" i="1" s="1"/>
  <c r="P151" i="1"/>
  <c r="J150" i="1"/>
  <c r="N150" i="1"/>
  <c r="Q150" i="1" s="1"/>
  <c r="P150" i="1"/>
  <c r="J149" i="1"/>
  <c r="N149" i="1"/>
  <c r="Q149" i="1" s="1"/>
  <c r="P149" i="1"/>
  <c r="J148" i="1"/>
  <c r="N148" i="1"/>
  <c r="Q148" i="1" s="1"/>
  <c r="P148" i="1"/>
  <c r="J147" i="1"/>
  <c r="N147" i="1"/>
  <c r="Q147" i="1" s="1"/>
  <c r="P147" i="1"/>
  <c r="J146" i="1"/>
  <c r="N146" i="1"/>
  <c r="Q146" i="1" s="1"/>
  <c r="P146" i="1"/>
  <c r="J145" i="1"/>
  <c r="N145" i="1"/>
  <c r="Q145" i="1" s="1"/>
  <c r="P145" i="1"/>
  <c r="J144" i="1"/>
  <c r="N144" i="1"/>
  <c r="Q144" i="1" s="1"/>
  <c r="P144" i="1"/>
  <c r="J143" i="1"/>
  <c r="N143" i="1"/>
  <c r="Q143" i="1" s="1"/>
  <c r="P143" i="1"/>
  <c r="J142" i="1"/>
  <c r="N142" i="1"/>
  <c r="Q142" i="1" s="1"/>
  <c r="P142" i="1"/>
  <c r="J141" i="1"/>
  <c r="N141" i="1"/>
  <c r="Q141" i="1" s="1"/>
  <c r="P141" i="1"/>
  <c r="P140" i="1" l="1"/>
  <c r="M140" i="1"/>
  <c r="N140" i="1" s="1"/>
  <c r="Q140" i="1" s="1"/>
  <c r="J140" i="1"/>
  <c r="J107" i="1" l="1"/>
  <c r="M107" i="1"/>
  <c r="N107" i="1" s="1"/>
  <c r="Q107" i="1" s="1"/>
  <c r="J106" i="1"/>
  <c r="M106" i="1"/>
  <c r="N106" i="1" s="1"/>
  <c r="Q106" i="1" s="1"/>
  <c r="J105" i="1"/>
  <c r="M105" i="1"/>
  <c r="N105" i="1" s="1"/>
  <c r="Q105" i="1" s="1"/>
  <c r="J104" i="1"/>
  <c r="M104" i="1"/>
  <c r="N104" i="1" s="1"/>
  <c r="Q104" i="1" s="1"/>
  <c r="J103" i="1"/>
  <c r="M103" i="1"/>
  <c r="N103" i="1" s="1"/>
  <c r="Q103" i="1" s="1"/>
  <c r="J102" i="1"/>
  <c r="M102" i="1"/>
  <c r="N102" i="1" s="1"/>
  <c r="Q102" i="1" s="1"/>
  <c r="J101" i="1"/>
  <c r="M101" i="1"/>
  <c r="N101" i="1" s="1"/>
  <c r="Q101" i="1" s="1"/>
  <c r="J100" i="1"/>
  <c r="M100" i="1"/>
  <c r="N100" i="1" s="1"/>
  <c r="Q100" i="1" s="1"/>
  <c r="J99" i="1"/>
  <c r="M99" i="1"/>
  <c r="N99" i="1" s="1"/>
  <c r="Q99" i="1" s="1"/>
  <c r="J98" i="1"/>
  <c r="M98" i="1"/>
  <c r="N98" i="1" s="1"/>
  <c r="Q98" i="1" s="1"/>
  <c r="M97" i="1"/>
  <c r="N97" i="1" s="1"/>
  <c r="Q97" i="1" s="1"/>
  <c r="J97" i="1"/>
  <c r="J111" i="1" l="1"/>
  <c r="M111" i="1"/>
  <c r="N111" i="1" s="1"/>
  <c r="Q111" i="1" s="1"/>
  <c r="M94" i="1"/>
  <c r="N94" i="1" s="1"/>
  <c r="Q94" i="1" s="1"/>
  <c r="J94" i="1"/>
  <c r="P94" i="1"/>
  <c r="J93" i="1"/>
  <c r="N93" i="1"/>
  <c r="Q93" i="1" s="1"/>
  <c r="P93" i="1"/>
  <c r="J92" i="1"/>
  <c r="N92" i="1"/>
  <c r="Q92" i="1" s="1"/>
  <c r="P92" i="1"/>
  <c r="P91" i="1"/>
  <c r="J91" i="1"/>
  <c r="M91" i="1"/>
  <c r="N91" i="1" s="1"/>
  <c r="Q91" i="1" s="1"/>
  <c r="J90" i="1"/>
  <c r="M90" i="1"/>
  <c r="N90" i="1" s="1"/>
  <c r="Q90" i="1" s="1"/>
  <c r="J89" i="1"/>
  <c r="M89" i="1"/>
  <c r="N89" i="1" s="1"/>
  <c r="Q89" i="1" s="1"/>
  <c r="J88" i="1"/>
  <c r="M88" i="1"/>
  <c r="N88" i="1" s="1"/>
  <c r="Q88" i="1" s="1"/>
  <c r="J87" i="1"/>
  <c r="M87" i="1"/>
  <c r="N87" i="1" s="1"/>
  <c r="Q87" i="1" s="1"/>
  <c r="J86" i="1"/>
  <c r="M86" i="1"/>
  <c r="N86" i="1" s="1"/>
  <c r="Q86" i="1" s="1"/>
  <c r="M85" i="1"/>
  <c r="N85" i="1" s="1"/>
  <c r="Q85" i="1" s="1"/>
  <c r="J85" i="1"/>
  <c r="K109" i="1"/>
  <c r="P545" i="1" l="1"/>
  <c r="P544" i="1"/>
  <c r="M65" i="1" l="1"/>
  <c r="N65" i="1" s="1"/>
  <c r="Q65" i="1" s="1"/>
  <c r="J65" i="1"/>
  <c r="J311" i="1" l="1"/>
  <c r="K311" i="1"/>
  <c r="M311" i="1"/>
  <c r="N311" i="1" s="1"/>
  <c r="M310" i="1"/>
  <c r="N310" i="1" s="1"/>
  <c r="K310" i="1"/>
  <c r="J310" i="1"/>
  <c r="P36" i="1" l="1"/>
  <c r="P33" i="1"/>
  <c r="P30" i="1" l="1"/>
  <c r="J110" i="1" l="1"/>
  <c r="M110" i="1"/>
  <c r="N110" i="1" s="1"/>
  <c r="Q110" i="1" s="1"/>
  <c r="M545" i="1" l="1"/>
  <c r="N545" i="1" s="1"/>
  <c r="Q545" i="1" s="1"/>
  <c r="J545" i="1"/>
  <c r="P546" i="1"/>
  <c r="N546" i="1"/>
  <c r="Q546" i="1" s="1"/>
  <c r="J546" i="1"/>
  <c r="J521" i="1" l="1"/>
  <c r="N521" i="1"/>
  <c r="Q521" i="1" s="1"/>
  <c r="P521" i="1"/>
  <c r="P530" i="1" l="1"/>
  <c r="M530" i="1"/>
  <c r="N530" i="1" s="1"/>
  <c r="Q530" i="1" s="1"/>
  <c r="J530" i="1"/>
  <c r="J305" i="1" l="1"/>
  <c r="K305" i="1"/>
  <c r="M305" i="1"/>
  <c r="N305" i="1" s="1"/>
  <c r="Q305" i="1" s="1"/>
  <c r="N544" i="1" l="1"/>
  <c r="Q544" i="1" s="1"/>
  <c r="J544" i="1"/>
  <c r="J523" i="1" l="1"/>
  <c r="M523" i="1"/>
  <c r="N523" i="1" s="1"/>
  <c r="Q523" i="1" s="1"/>
  <c r="P523" i="1"/>
  <c r="M522" i="1"/>
  <c r="N522" i="1" s="1"/>
  <c r="Q522" i="1" s="1"/>
  <c r="J522" i="1"/>
  <c r="P522" i="1"/>
  <c r="P534" i="1"/>
  <c r="J534" i="1"/>
  <c r="N534" i="1"/>
  <c r="Q534" i="1" s="1"/>
  <c r="P537" i="1" l="1"/>
  <c r="N537" i="1"/>
  <c r="Q537" i="1" s="1"/>
  <c r="J537" i="1"/>
  <c r="K511" i="1" l="1"/>
  <c r="J511" i="1"/>
  <c r="M511" i="1"/>
  <c r="N511" i="1" s="1"/>
  <c r="Q511" i="1" s="1"/>
  <c r="J499" i="1" l="1"/>
  <c r="M499" i="1"/>
  <c r="N499" i="1" s="1"/>
  <c r="Q499" i="1" s="1"/>
  <c r="P499" i="1"/>
  <c r="P498" i="1"/>
  <c r="J498" i="1"/>
  <c r="M498" i="1"/>
  <c r="N498" i="1" s="1"/>
  <c r="Q498" i="1" s="1"/>
  <c r="M535" i="1" l="1"/>
  <c r="N535" i="1" s="1"/>
  <c r="Q535" i="1" s="1"/>
  <c r="J535" i="1"/>
  <c r="J532" i="1" l="1"/>
  <c r="N532" i="1"/>
  <c r="Q532" i="1" s="1"/>
  <c r="P532" i="1"/>
  <c r="P531" i="1"/>
  <c r="N531" i="1"/>
  <c r="Q531" i="1" s="1"/>
  <c r="J531" i="1"/>
  <c r="M533" i="1" l="1"/>
  <c r="N533" i="1" s="1"/>
  <c r="Q533" i="1" s="1"/>
  <c r="J533" i="1"/>
  <c r="P397" i="1" l="1"/>
  <c r="M397" i="1"/>
  <c r="N397" i="1" s="1"/>
  <c r="Q397" i="1" s="1"/>
  <c r="J397" i="1"/>
  <c r="J452" i="1"/>
  <c r="M452" i="1"/>
  <c r="N452" i="1" s="1"/>
  <c r="Q452" i="1" s="1"/>
  <c r="P452" i="1"/>
  <c r="M469" i="1" l="1"/>
  <c r="N469" i="1" s="1"/>
  <c r="Q469" i="1" s="1"/>
  <c r="J469" i="1"/>
  <c r="P469" i="1"/>
  <c r="P524" i="1"/>
  <c r="N524" i="1"/>
  <c r="Q524" i="1" s="1"/>
  <c r="J524" i="1"/>
  <c r="J519" i="1"/>
  <c r="N519" i="1"/>
  <c r="Q519" i="1" s="1"/>
  <c r="P519" i="1"/>
  <c r="J304" i="1"/>
  <c r="K304" i="1"/>
  <c r="M304" i="1"/>
  <c r="N304" i="1" s="1"/>
  <c r="Q304" i="1" s="1"/>
  <c r="K317" i="1"/>
  <c r="M317" i="1"/>
  <c r="N317" i="1" s="1"/>
  <c r="J317" i="1"/>
  <c r="P509" i="1" l="1"/>
  <c r="M509" i="1"/>
  <c r="N509" i="1" s="1"/>
  <c r="Q509" i="1" s="1"/>
  <c r="J509" i="1"/>
  <c r="J516" i="1" l="1"/>
  <c r="N516" i="1"/>
  <c r="Q516" i="1" s="1"/>
  <c r="P516" i="1"/>
  <c r="P515" i="1"/>
  <c r="N515" i="1"/>
  <c r="Q515" i="1" s="1"/>
  <c r="J515" i="1"/>
  <c r="J497" i="1" l="1"/>
  <c r="M497" i="1"/>
  <c r="N497" i="1" s="1"/>
  <c r="J496" i="1"/>
  <c r="M496" i="1"/>
  <c r="N496" i="1" s="1"/>
  <c r="J495" i="1"/>
  <c r="M495" i="1"/>
  <c r="N495" i="1" s="1"/>
  <c r="P520" i="1" l="1"/>
  <c r="N520" i="1"/>
  <c r="Q520" i="1" s="1"/>
  <c r="J520" i="1"/>
  <c r="M510" i="1" l="1"/>
  <c r="N510" i="1" s="1"/>
  <c r="Q510" i="1" s="1"/>
  <c r="K510" i="1"/>
  <c r="J510" i="1"/>
  <c r="P518" i="1" l="1"/>
  <c r="J518" i="1"/>
  <c r="N518" i="1"/>
  <c r="Q518" i="1" s="1"/>
  <c r="K322" i="1" l="1"/>
  <c r="M322" i="1"/>
  <c r="N322" i="1" s="1"/>
  <c r="J322" i="1"/>
  <c r="P493" i="1" l="1"/>
  <c r="J493" i="1"/>
  <c r="M493" i="1"/>
  <c r="N493" i="1" s="1"/>
  <c r="Q493" i="1" s="1"/>
  <c r="P59" i="1" l="1"/>
  <c r="M59" i="1"/>
  <c r="N59" i="1" s="1"/>
  <c r="Q59" i="1" s="1"/>
  <c r="J59" i="1"/>
  <c r="N517" i="1" l="1"/>
  <c r="J517" i="1"/>
  <c r="J458" i="1" l="1"/>
  <c r="M458" i="1"/>
  <c r="N458" i="1" s="1"/>
  <c r="Q458" i="1" s="1"/>
  <c r="P458" i="1"/>
  <c r="J457" i="1"/>
  <c r="M457" i="1"/>
  <c r="N457" i="1" s="1"/>
  <c r="Q457" i="1" s="1"/>
  <c r="P457" i="1"/>
  <c r="J456" i="1"/>
  <c r="M456" i="1"/>
  <c r="N456" i="1" s="1"/>
  <c r="Q456" i="1" s="1"/>
  <c r="P456" i="1"/>
  <c r="M455" i="1"/>
  <c r="N455" i="1" s="1"/>
  <c r="Q455" i="1" s="1"/>
  <c r="P455" i="1"/>
  <c r="J455" i="1"/>
  <c r="J508" i="1" l="1"/>
  <c r="N508" i="1"/>
  <c r="Q508" i="1" s="1"/>
  <c r="J507" i="1" l="1"/>
  <c r="K507" i="1"/>
  <c r="M507" i="1"/>
  <c r="N507" i="1" s="1"/>
  <c r="J506" i="1"/>
  <c r="K506" i="1"/>
  <c r="M506" i="1"/>
  <c r="N506" i="1" s="1"/>
  <c r="J505" i="1"/>
  <c r="K505" i="1"/>
  <c r="M505" i="1"/>
  <c r="N505" i="1" s="1"/>
  <c r="K504" i="1"/>
  <c r="M504" i="1"/>
  <c r="N504" i="1" s="1"/>
  <c r="J504" i="1"/>
  <c r="P494" i="1" l="1"/>
  <c r="M494" i="1"/>
  <c r="N494" i="1" s="1"/>
  <c r="Q494" i="1" s="1"/>
  <c r="J494" i="1"/>
  <c r="M318" i="1"/>
  <c r="N318" i="1" s="1"/>
  <c r="J318" i="1"/>
  <c r="M501" i="1" l="1"/>
  <c r="N501" i="1" s="1"/>
  <c r="Q501" i="1" s="1"/>
  <c r="J501" i="1"/>
  <c r="M320" i="1"/>
  <c r="N320" i="1" s="1"/>
  <c r="J320" i="1"/>
  <c r="J285" i="1"/>
  <c r="K285" i="1"/>
  <c r="M285" i="1"/>
  <c r="N285" i="1" s="1"/>
  <c r="Q285" i="1" s="1"/>
  <c r="J492" i="1"/>
  <c r="K492" i="1"/>
  <c r="M492" i="1"/>
  <c r="N492" i="1" s="1"/>
  <c r="Q492" i="1" s="1"/>
  <c r="M491" i="1"/>
  <c r="N491" i="1" s="1"/>
  <c r="Q491" i="1" s="1"/>
  <c r="K491" i="1"/>
  <c r="J491" i="1"/>
  <c r="J373" i="1" l="1"/>
  <c r="M373" i="1"/>
  <c r="N373" i="1" s="1"/>
  <c r="Q373" i="1" s="1"/>
  <c r="P373" i="1"/>
  <c r="P466" i="1" l="1"/>
  <c r="M466" i="1"/>
  <c r="N466" i="1" s="1"/>
  <c r="Q466" i="1" s="1"/>
  <c r="J466" i="1"/>
  <c r="M422" i="1" l="1"/>
  <c r="P422" i="1"/>
  <c r="P468" i="1" l="1"/>
  <c r="N468" i="1"/>
  <c r="Q468" i="1" s="1"/>
  <c r="J468" i="1"/>
  <c r="M451" i="1" l="1"/>
  <c r="N451" i="1" s="1"/>
  <c r="Q451" i="1" s="1"/>
  <c r="P451" i="1"/>
  <c r="J451" i="1"/>
  <c r="P464" i="1" l="1"/>
  <c r="N465" i="1"/>
  <c r="Q465" i="1" s="1"/>
  <c r="J465" i="1"/>
  <c r="J464" i="1" l="1"/>
  <c r="M464" i="1"/>
  <c r="N464" i="1" s="1"/>
  <c r="Q464" i="1" s="1"/>
  <c r="M463" i="1" l="1"/>
  <c r="N463" i="1" s="1"/>
  <c r="Q463" i="1" s="1"/>
  <c r="K463" i="1"/>
  <c r="J463" i="1"/>
  <c r="J428" i="1" l="1"/>
  <c r="N428" i="1"/>
  <c r="Q428" i="1" s="1"/>
  <c r="P428" i="1"/>
  <c r="P427" i="1"/>
  <c r="N427" i="1"/>
  <c r="Q427" i="1" s="1"/>
  <c r="J427" i="1"/>
  <c r="M414" i="1" l="1"/>
  <c r="N414" i="1" s="1"/>
  <c r="Q414" i="1" s="1"/>
  <c r="P414" i="1"/>
  <c r="J414" i="1"/>
  <c r="P434" i="1"/>
  <c r="M434" i="1"/>
  <c r="N434" i="1" s="1"/>
  <c r="Q434" i="1" s="1"/>
  <c r="J434" i="1"/>
  <c r="J309" i="1" l="1"/>
  <c r="K309" i="1"/>
  <c r="M309" i="1"/>
  <c r="N309" i="1" s="1"/>
  <c r="J284" i="1" l="1"/>
  <c r="K284" i="1"/>
  <c r="M284" i="1"/>
  <c r="N284" i="1" s="1"/>
  <c r="Q284" i="1" s="1"/>
  <c r="J283" i="1" l="1"/>
  <c r="K283" i="1"/>
  <c r="M283" i="1"/>
  <c r="N283" i="1" s="1"/>
  <c r="Q283" i="1" s="1"/>
  <c r="M282" i="1"/>
  <c r="N282" i="1" s="1"/>
  <c r="Q282" i="1" s="1"/>
  <c r="K282" i="1"/>
  <c r="J282" i="1"/>
  <c r="P453" i="1" l="1"/>
  <c r="N453" i="1"/>
  <c r="Q453" i="1" s="1"/>
  <c r="J453" i="1"/>
  <c r="J436" i="1"/>
  <c r="N436" i="1"/>
  <c r="Q436" i="1" s="1"/>
  <c r="P436" i="1"/>
  <c r="P415" i="1"/>
  <c r="N415" i="1"/>
  <c r="Q415" i="1" s="1"/>
  <c r="J415" i="1"/>
  <c r="J443" i="1" l="1"/>
  <c r="N443" i="1"/>
  <c r="Q443" i="1" s="1"/>
  <c r="P443" i="1"/>
  <c r="J442" i="1" l="1"/>
  <c r="M442" i="1"/>
  <c r="N442" i="1" s="1"/>
  <c r="Q442" i="1" s="1"/>
  <c r="P442" i="1"/>
  <c r="J441" i="1"/>
  <c r="M441" i="1"/>
  <c r="N441" i="1" s="1"/>
  <c r="Q441" i="1" s="1"/>
  <c r="P441" i="1"/>
  <c r="J440" i="1" l="1"/>
  <c r="M440" i="1"/>
  <c r="N440" i="1" s="1"/>
  <c r="Q440" i="1" s="1"/>
  <c r="P440" i="1"/>
  <c r="M439" i="1"/>
  <c r="N439" i="1" s="1"/>
  <c r="Q439" i="1" s="1"/>
  <c r="J439" i="1"/>
  <c r="P439" i="1"/>
  <c r="P60" i="1" l="1"/>
  <c r="N60" i="1"/>
  <c r="Q60" i="1" s="1"/>
  <c r="J60" i="1"/>
  <c r="M448" i="1" l="1"/>
  <c r="N448" i="1" s="1"/>
  <c r="Q448" i="1" s="1"/>
  <c r="J448" i="1"/>
  <c r="M315" i="1" l="1"/>
  <c r="N315" i="1" s="1"/>
  <c r="J315" i="1" l="1"/>
  <c r="K315" i="1"/>
  <c r="K314" i="1"/>
  <c r="M314" i="1"/>
  <c r="N314" i="1" s="1"/>
  <c r="J314" i="1"/>
  <c r="N432" i="1" l="1"/>
  <c r="Q432" i="1" s="1"/>
  <c r="M431" i="1"/>
  <c r="N431" i="1" s="1"/>
  <c r="Q431" i="1" s="1"/>
  <c r="J432" i="1"/>
  <c r="P432" i="1"/>
  <c r="J431" i="1"/>
  <c r="P431" i="1"/>
  <c r="J438" i="1" l="1"/>
  <c r="N438" i="1"/>
  <c r="Q438" i="1" s="1"/>
  <c r="P438" i="1"/>
  <c r="M437" i="1"/>
  <c r="N437" i="1" s="1"/>
  <c r="Q437" i="1" s="1"/>
  <c r="P437" i="1"/>
  <c r="J437" i="1"/>
  <c r="J446" i="1" l="1"/>
  <c r="N446" i="1"/>
  <c r="Q446" i="1" s="1"/>
  <c r="P446" i="1"/>
  <c r="J417" i="1" l="1"/>
  <c r="N417" i="1"/>
  <c r="Q417" i="1" s="1"/>
  <c r="P417" i="1"/>
  <c r="P416" i="1"/>
  <c r="N416" i="1"/>
  <c r="Q416" i="1" s="1"/>
  <c r="J416" i="1"/>
  <c r="J445" i="1" l="1"/>
  <c r="N445" i="1"/>
  <c r="Q445" i="1" s="1"/>
  <c r="P445" i="1"/>
  <c r="P444" i="1"/>
  <c r="N444" i="1"/>
  <c r="Q444" i="1" s="1"/>
  <c r="J444" i="1"/>
  <c r="K358" i="1" l="1"/>
  <c r="N358" i="1"/>
  <c r="Q358" i="1" s="1"/>
  <c r="J358" i="1"/>
  <c r="M435" i="1" l="1"/>
  <c r="N435" i="1" s="1"/>
  <c r="Q435" i="1" s="1"/>
  <c r="P435" i="1"/>
  <c r="J435" i="1"/>
  <c r="P430" i="1" l="1"/>
  <c r="N430" i="1"/>
  <c r="Q430" i="1" s="1"/>
  <c r="J430" i="1"/>
  <c r="M423" i="1" l="1"/>
  <c r="P423" i="1"/>
  <c r="P400" i="1" l="1"/>
  <c r="M400" i="1"/>
  <c r="N400" i="1" s="1"/>
  <c r="Q400" i="1" s="1"/>
  <c r="J400" i="1"/>
  <c r="P402" i="1" l="1"/>
  <c r="M402" i="1"/>
  <c r="N402" i="1" s="1"/>
  <c r="Q402" i="1" s="1"/>
  <c r="J402" i="1"/>
  <c r="P390" i="1" l="1"/>
  <c r="J423" i="1" l="1"/>
  <c r="N423" i="1"/>
  <c r="Q423" i="1" s="1"/>
  <c r="N422" i="1"/>
  <c r="Q422" i="1" s="1"/>
  <c r="J422" i="1"/>
  <c r="J54" i="1" l="1"/>
  <c r="N54" i="1"/>
  <c r="Q54" i="1" s="1"/>
  <c r="K366" i="1" l="1"/>
  <c r="P354" i="1" l="1"/>
  <c r="M354" i="1"/>
  <c r="N354" i="1" s="1"/>
  <c r="Q354" i="1" s="1"/>
  <c r="J354" i="1"/>
  <c r="P395" i="1" l="1"/>
  <c r="P27" i="1" l="1"/>
  <c r="M27" i="1"/>
  <c r="N27" i="1" s="1"/>
  <c r="Q27" i="1" s="1"/>
  <c r="J27" i="1"/>
  <c r="Q306" i="1" l="1"/>
  <c r="P375" i="1" l="1"/>
  <c r="M375" i="1"/>
  <c r="N375" i="1" s="1"/>
  <c r="Q375" i="1" s="1"/>
  <c r="J375" i="1"/>
  <c r="K308" i="1" l="1"/>
  <c r="M308" i="1"/>
  <c r="N308" i="1" s="1"/>
  <c r="J308" i="1"/>
  <c r="M351" i="1" l="1"/>
  <c r="N351" i="1" s="1"/>
  <c r="J351" i="1"/>
  <c r="K360" i="1" l="1"/>
  <c r="J360" i="1"/>
  <c r="M360" i="1"/>
  <c r="N360" i="1" s="1"/>
  <c r="Q360" i="1" s="1"/>
  <c r="J395" i="1" l="1"/>
  <c r="N395" i="1"/>
  <c r="Q395" i="1" s="1"/>
  <c r="J396" i="1" l="1"/>
  <c r="K396" i="1"/>
  <c r="N396" i="1"/>
  <c r="Q396" i="1" s="1"/>
  <c r="K394" i="1"/>
  <c r="N394" i="1"/>
  <c r="Q394" i="1" s="1"/>
  <c r="J394" i="1"/>
  <c r="N390" i="1"/>
  <c r="Q390" i="1" s="1"/>
  <c r="J390" i="1"/>
  <c r="M312" i="1"/>
  <c r="N312" i="1" s="1"/>
  <c r="J312" i="1"/>
  <c r="M23" i="1" l="1"/>
  <c r="N23" i="1" s="1"/>
  <c r="J23" i="1"/>
  <c r="N38" i="1" l="1"/>
  <c r="P372" i="1" l="1"/>
  <c r="M372" i="1"/>
  <c r="N372" i="1" s="1"/>
  <c r="Q372" i="1" s="1"/>
  <c r="J372" i="1"/>
  <c r="P377" i="1" l="1"/>
  <c r="M377" i="1"/>
  <c r="N377" i="1" s="1"/>
  <c r="Q377" i="1" s="1"/>
  <c r="J377" i="1"/>
  <c r="M344" i="1" l="1"/>
  <c r="N344" i="1" s="1"/>
  <c r="Q344" i="1" s="1"/>
  <c r="J344" i="1"/>
  <c r="M391" i="1" l="1"/>
  <c r="N391" i="1" s="1"/>
  <c r="Q391" i="1" s="1"/>
  <c r="J391" i="1"/>
  <c r="M368" i="1"/>
  <c r="N368" i="1" s="1"/>
  <c r="Q368" i="1" s="1"/>
  <c r="J368" i="1"/>
  <c r="J169" i="1" l="1"/>
  <c r="N169" i="1"/>
  <c r="Q169" i="1" s="1"/>
  <c r="K389" i="1" l="1"/>
  <c r="M389" i="1"/>
  <c r="N389" i="1" s="1"/>
  <c r="Q389" i="1" s="1"/>
  <c r="J389" i="1"/>
  <c r="J366" i="1"/>
  <c r="M366" i="1"/>
  <c r="N366" i="1" s="1"/>
  <c r="Q366" i="1" s="1"/>
  <c r="M359" i="1"/>
  <c r="N359" i="1" s="1"/>
  <c r="Q359" i="1" s="1"/>
  <c r="J359" i="1"/>
  <c r="M365" i="1"/>
  <c r="N365" i="1" s="1"/>
  <c r="Q365" i="1" s="1"/>
  <c r="J365" i="1"/>
  <c r="K361" i="1"/>
  <c r="M361" i="1"/>
  <c r="N361" i="1" s="1"/>
  <c r="Q361" i="1" s="1"/>
  <c r="J361" i="1"/>
  <c r="K362" i="1"/>
  <c r="M362" i="1"/>
  <c r="N362" i="1" s="1"/>
  <c r="Q362" i="1" s="1"/>
  <c r="J362" i="1"/>
  <c r="M356" i="1" l="1"/>
  <c r="N356" i="1" s="1"/>
  <c r="Q356" i="1" s="1"/>
  <c r="K356" i="1"/>
  <c r="J356" i="1"/>
  <c r="Q41" i="1" l="1"/>
  <c r="K345" i="1" l="1"/>
  <c r="N345" i="1"/>
  <c r="Q345" i="1" s="1"/>
  <c r="J345" i="1"/>
  <c r="K306" i="1" l="1"/>
  <c r="J306" i="1"/>
  <c r="M306" i="1"/>
  <c r="N306" i="1" s="1"/>
  <c r="N168" i="1" l="1"/>
  <c r="Q168" i="1" s="1"/>
  <c r="J168" i="1"/>
  <c r="P62" i="1" l="1"/>
  <c r="J62" i="1"/>
  <c r="N62" i="1"/>
  <c r="Q62" i="1" s="1"/>
  <c r="P22" i="1" l="1"/>
  <c r="N15" i="1"/>
  <c r="Q15" i="1" s="1"/>
  <c r="N68" i="1" l="1"/>
  <c r="J68" i="1"/>
  <c r="J303" i="1"/>
  <c r="K303" i="1"/>
  <c r="M303" i="1"/>
  <c r="N303" i="1" s="1"/>
  <c r="Q303" i="1" s="1"/>
  <c r="K302" i="1"/>
  <c r="M302" i="1"/>
  <c r="N302" i="1" s="1"/>
  <c r="Q302" i="1" s="1"/>
  <c r="J302" i="1"/>
  <c r="M109" i="1"/>
  <c r="N109" i="1" s="1"/>
  <c r="J109" i="1"/>
  <c r="M63" i="1" l="1"/>
  <c r="N63" i="1" s="1"/>
  <c r="J63" i="1"/>
  <c r="J38" i="1" l="1"/>
  <c r="K40" i="1"/>
  <c r="P40" i="1" s="1"/>
  <c r="M40" i="1"/>
  <c r="N40" i="1" s="1"/>
  <c r="J40" i="1"/>
  <c r="J58" i="1" l="1"/>
  <c r="M58" i="1"/>
  <c r="N58" i="1" s="1"/>
  <c r="Q58" i="1" s="1"/>
  <c r="J42" i="1" l="1"/>
  <c r="M42" i="1"/>
  <c r="N42" i="1" s="1"/>
  <c r="Q42" i="1" s="1"/>
  <c r="M52" i="1" l="1"/>
  <c r="N52" i="1" s="1"/>
  <c r="J52" i="1"/>
  <c r="M61" i="1" l="1"/>
  <c r="N61" i="1" s="1"/>
  <c r="J61" i="1"/>
  <c r="K64" i="1" l="1"/>
  <c r="M64" i="1"/>
  <c r="N64" i="1" s="1"/>
  <c r="Q64" i="1" s="1"/>
  <c r="J64" i="1"/>
  <c r="M67" i="1" l="1"/>
  <c r="N67" i="1" s="1"/>
  <c r="J67" i="1"/>
  <c r="M51" i="1" l="1"/>
  <c r="N51" i="1" s="1"/>
  <c r="J51" i="1"/>
  <c r="M50" i="1"/>
  <c r="N50" i="1" s="1"/>
  <c r="J50" i="1"/>
  <c r="K66" i="1" l="1"/>
  <c r="N66" i="1"/>
  <c r="J66" i="1"/>
  <c r="M48" i="1" l="1"/>
  <c r="N48" i="1" s="1"/>
  <c r="J48" i="1"/>
  <c r="M53" i="1" l="1"/>
  <c r="N53" i="1" s="1"/>
  <c r="J53" i="1"/>
  <c r="N44" i="1" l="1"/>
  <c r="Q44" i="1" s="1"/>
  <c r="N47" i="1"/>
  <c r="Q47" i="1" s="1"/>
  <c r="J47" i="1"/>
  <c r="N46" i="1"/>
  <c r="Q46" i="1" s="1"/>
  <c r="J46" i="1"/>
  <c r="M45" i="1"/>
  <c r="N45" i="1" s="1"/>
  <c r="Q45" i="1" s="1"/>
  <c r="J45" i="1"/>
  <c r="J44" i="1"/>
  <c r="J43" i="1"/>
  <c r="M43" i="1"/>
  <c r="N43" i="1" s="1"/>
  <c r="Q43" i="1" s="1"/>
  <c r="M41" i="1" l="1"/>
  <c r="N41" i="1" s="1"/>
  <c r="K41" i="1"/>
  <c r="J41" i="1"/>
  <c r="M49" i="1" l="1"/>
  <c r="N49" i="1" s="1"/>
  <c r="Q49" i="1" s="1"/>
  <c r="J49" i="1"/>
  <c r="K39" i="1" l="1"/>
  <c r="P39" i="1" s="1"/>
  <c r="M39" i="1"/>
  <c r="N39" i="1" s="1"/>
  <c r="J39" i="1"/>
  <c r="M35" i="1" l="1"/>
  <c r="N35" i="1" s="1"/>
  <c r="J35" i="1"/>
  <c r="K35" i="1"/>
  <c r="P35" i="1" s="1"/>
  <c r="K34" i="1" l="1"/>
  <c r="P34" i="1" s="1"/>
  <c r="J34" i="1"/>
  <c r="N34" i="1"/>
  <c r="M36" i="1"/>
  <c r="N36" i="1" s="1"/>
  <c r="J36" i="1"/>
  <c r="M37" i="1"/>
  <c r="N37" i="1" s="1"/>
  <c r="K37" i="1"/>
  <c r="P37" i="1" s="1"/>
  <c r="J37" i="1"/>
  <c r="M57" i="1" l="1"/>
  <c r="N57" i="1" s="1"/>
  <c r="J57" i="1"/>
  <c r="M33" i="1" l="1"/>
  <c r="N33" i="1" s="1"/>
  <c r="J33" i="1"/>
  <c r="J20" i="1" l="1"/>
  <c r="M20" i="1"/>
  <c r="N20" i="1" s="1"/>
  <c r="J31" i="1" l="1"/>
  <c r="M31" i="1"/>
  <c r="N31" i="1" s="1"/>
  <c r="J29" i="1" l="1"/>
  <c r="K29" i="1"/>
  <c r="P29" i="1" s="1"/>
  <c r="M29" i="1"/>
  <c r="N29" i="1" s="1"/>
  <c r="Q29" i="1" s="1"/>
  <c r="K32" i="1" l="1"/>
  <c r="M32" i="1"/>
  <c r="N32" i="1" s="1"/>
  <c r="J32" i="1"/>
  <c r="K28" i="1" l="1"/>
  <c r="M28" i="1"/>
  <c r="N28" i="1" s="1"/>
  <c r="Q28" i="1" s="1"/>
  <c r="J28" i="1"/>
  <c r="K55" i="1" l="1"/>
  <c r="M55" i="1"/>
  <c r="N55" i="1" s="1"/>
  <c r="J55" i="1"/>
  <c r="M30" i="1"/>
  <c r="N30" i="1" s="1"/>
  <c r="J30" i="1"/>
  <c r="K24" i="1" l="1"/>
  <c r="M24" i="1"/>
  <c r="N24" i="1" s="1"/>
  <c r="J24" i="1"/>
  <c r="M16" i="1" l="1"/>
  <c r="N16" i="1" s="1"/>
  <c r="J16" i="1"/>
  <c r="M22" i="1" l="1"/>
  <c r="N22" i="1" s="1"/>
  <c r="Q22" i="1" s="1"/>
  <c r="J22" i="1"/>
  <c r="M19" i="1" l="1"/>
  <c r="N19" i="1" s="1"/>
  <c r="J19" i="1"/>
  <c r="M21" i="1" l="1"/>
  <c r="N21" i="1" s="1"/>
  <c r="J21" i="1"/>
  <c r="J18" i="1" l="1"/>
  <c r="M18" i="1"/>
  <c r="N18" i="1" s="1"/>
  <c r="Q18" i="1" s="1"/>
</calcChain>
</file>

<file path=xl/sharedStrings.xml><?xml version="1.0" encoding="utf-8"?>
<sst xmlns="http://schemas.openxmlformats.org/spreadsheetml/2006/main" count="3411" uniqueCount="1536">
  <si>
    <t>Naručitelj: SVEUČILIŠTE U ZADRU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</si>
  <si>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</si>
  <si>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</si>
  <si>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</si>
  <si>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</si>
  <si>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</si>
  <si>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</si>
  <si>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</si>
  <si>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</si>
  <si>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</si>
  <si>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</si>
  <si>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</si>
  <si>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</si>
  <si>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</si>
  <si>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</si>
  <si>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</si>
  <si>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</si>
  <si>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</si>
  <si>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</si>
  <si>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/>
  </si>
  <si>
    <t>Evidencijski broj nabave</t>
  </si>
  <si>
    <t>Predmet nabave</t>
  </si>
  <si>
    <t>CPV</t>
  </si>
  <si>
    <t>Broj objave iz EOJN RH</t>
  </si>
  <si>
    <t xml:space="preserve">Vrsta postupka </t>
  </si>
  <si>
    <t>Naziv i OIB ugovaratelja</t>
  </si>
  <si>
    <t>Naziv i OIB podugovaratelja</t>
  </si>
  <si>
    <t>Datum sklapanja</t>
  </si>
  <si>
    <t>Oznaka/broj ugovora</t>
  </si>
  <si>
    <t>Rok na koji je sklopljen</t>
  </si>
  <si>
    <t>Iznos bez PDV-a</t>
  </si>
  <si>
    <t>Iznos PDV-a</t>
  </si>
  <si>
    <t>Ukupni iznos s PDV-om</t>
  </si>
  <si>
    <t>Ugovor se financira iz fondova EU</t>
  </si>
  <si>
    <t>Datum izvršenja</t>
  </si>
  <si>
    <t>Ukupni isplaćeni iznos s PDV-om</t>
  </si>
  <si>
    <t>Obrazloženja</t>
  </si>
  <si>
    <t>Napomena</t>
  </si>
  <si>
    <t>Datum ažuriranja</t>
  </si>
  <si>
    <t>Jednostavna nabava</t>
  </si>
  <si>
    <t xml:space="preserve">
</t>
  </si>
  <si>
    <t xml:space="preserve">Otvoreni postupak </t>
  </si>
  <si>
    <t>Najam fotokopirnih uređaja</t>
  </si>
  <si>
    <t>Grafikart d.o.o. 92798197624</t>
  </si>
  <si>
    <t>Higijenska oprema za sanitarne čvorove</t>
  </si>
  <si>
    <t>Sredstva i pribor za čišćenje</t>
  </si>
  <si>
    <t>Pametne studentske kartice-iksice</t>
  </si>
  <si>
    <t>Oglašavanje u dnevnom tiskom</t>
  </si>
  <si>
    <t>Usluga smještaja gostujućim nastavnicima i suradnicima, seminari i kongresi</t>
  </si>
  <si>
    <t>Marketinšte i druge potpore inovativnim, tehnološkim i drugim projektima</t>
  </si>
  <si>
    <t>Usluga kontinuiranog savjetovanja u pripremi EU projekata</t>
  </si>
  <si>
    <t>Grafička priprema, dorada, likovna obrada i tisak knjiga časopisa, zbornika i ostalih izdanja Sveučilišta u Zadru</t>
  </si>
  <si>
    <t>Datum zadnje izmjene:</t>
  </si>
  <si>
    <t xml:space="preserve">Datum ustrojavanja registra: </t>
  </si>
  <si>
    <t>79530000-8</t>
  </si>
  <si>
    <t>79800000-2</t>
  </si>
  <si>
    <t>50324100-3</t>
  </si>
  <si>
    <t>71600000-4</t>
  </si>
  <si>
    <t>Alfa atest d.o.o. 03448022583</t>
  </si>
  <si>
    <t>Materijal tiskan po narudžbi (diplome za magistre i doktorande, posjetnice)</t>
  </si>
  <si>
    <t>MV-06/2020</t>
  </si>
  <si>
    <t>Nabava i doprema tonera i tinti za uredske strojeve za potrebe Sveučilišta u Zadru</t>
  </si>
  <si>
    <t>30125100-2</t>
  </si>
  <si>
    <t>2020/S 0F2-0032521</t>
  </si>
  <si>
    <t>Medvednica d.o.o. 48132330657</t>
  </si>
  <si>
    <t>19.01.2021</t>
  </si>
  <si>
    <t>50413200-5</t>
  </si>
  <si>
    <t>Splav d.o.o. 22269617155</t>
  </si>
  <si>
    <t>64221000-1</t>
  </si>
  <si>
    <t>50531100-7</t>
  </si>
  <si>
    <t>Stolarski radovi</t>
  </si>
  <si>
    <t>45421000-4</t>
  </si>
  <si>
    <t>JN-87/2021</t>
  </si>
  <si>
    <t>Usluge održavanja telefonske mreže</t>
  </si>
  <si>
    <t>50334110-9</t>
  </si>
  <si>
    <t>Knjige i časopisi za potrebe Sveučilišta (Citadela)</t>
  </si>
  <si>
    <t>39717200-3</t>
  </si>
  <si>
    <t>50750000-7</t>
  </si>
  <si>
    <t>Sistematski pregled zaposlenika</t>
  </si>
  <si>
    <t>85140000-2</t>
  </si>
  <si>
    <t>30160000-8</t>
  </si>
  <si>
    <t>79341000-6</t>
  </si>
  <si>
    <t>55110000-4</t>
  </si>
  <si>
    <t>79342000-3</t>
  </si>
  <si>
    <t>85312320-8</t>
  </si>
  <si>
    <t>Osobna zaštitna oprema za potrebe Sveučilišta u Zadru</t>
  </si>
  <si>
    <t>Dezinficijensi</t>
  </si>
  <si>
    <t>79970000-4</t>
  </si>
  <si>
    <t>Cometh servis vl. Robert Begić 81733952640</t>
  </si>
  <si>
    <t>E.C.H.R. d.o.o. 44275724266</t>
  </si>
  <si>
    <t xml:space="preserve">48443000-5 </t>
  </si>
  <si>
    <t>Dizalo d.o.o. 40517527210</t>
  </si>
  <si>
    <t>Reem electronic d.o.o. 09850216602</t>
  </si>
  <si>
    <t xml:space="preserve">48442000-8 </t>
  </si>
  <si>
    <t xml:space="preserve">48482000-0 </t>
  </si>
  <si>
    <t xml:space="preserve">48444100-3 </t>
  </si>
  <si>
    <t xml:space="preserve">48217000-2 </t>
  </si>
  <si>
    <t>72267100-0</t>
  </si>
  <si>
    <t>Sistrum d.o.o. 07123756427</t>
  </si>
  <si>
    <t>Pakel d.o.o. 55703284647</t>
  </si>
  <si>
    <t>JN-133/2021</t>
  </si>
  <si>
    <t>Hoval d.o.o. 53278075668</t>
  </si>
  <si>
    <t>Opća bolnica Zadar 11854878552</t>
  </si>
  <si>
    <t>Agencija za komercijalnu djelatnost d.o.o. 58843087891</t>
  </si>
  <si>
    <t>Schindler Hrvatska d.o.o. 39551305526</t>
  </si>
  <si>
    <t>NE</t>
  </si>
  <si>
    <t>Alca Zagreb d.o.o. 58353015102</t>
  </si>
  <si>
    <t>Premium plus d.o.o. 47612356838</t>
  </si>
  <si>
    <t xml:space="preserve">Zaštitarske usluge </t>
  </si>
  <si>
    <t>79713000-5</t>
  </si>
  <si>
    <t>Hoteli Zadar d.d. 40699482950</t>
  </si>
  <si>
    <t>Mediteran security d.o.o. 25272825447</t>
  </si>
  <si>
    <t>90920000-2</t>
  </si>
  <si>
    <t>Ciklon d.o.o. 52869401719</t>
  </si>
  <si>
    <t>Preplata ProQuest baza Education Collection</t>
  </si>
  <si>
    <t>79980000-7</t>
  </si>
  <si>
    <t>MV-07/2019</t>
  </si>
  <si>
    <t>Nabava automobila putem operativnog leasinga</t>
  </si>
  <si>
    <t xml:space="preserve">34110000-1 </t>
  </si>
  <si>
    <t>2019/S 0F3-0048113</t>
  </si>
  <si>
    <t>BKS-LEASING CROATIA D.O.O. 52277663197</t>
  </si>
  <si>
    <t>6899/19 6901/19</t>
  </si>
  <si>
    <t>48 mjeseci</t>
  </si>
  <si>
    <t>30237000-9</t>
  </si>
  <si>
    <t>Poliedar vl. Ivan Cvetković 39703529928</t>
  </si>
  <si>
    <t>Ardura charter vl. Boris Šljaka</t>
  </si>
  <si>
    <t>JN-186/2021</t>
  </si>
  <si>
    <t>Konto d.o.o. 59143170280</t>
  </si>
  <si>
    <t>Održavanje računalnog programa KONTO za Centar za studentski standard</t>
  </si>
  <si>
    <t>JN-06/2022</t>
  </si>
  <si>
    <t>JN-32/2022</t>
  </si>
  <si>
    <t>JN-33/2022</t>
  </si>
  <si>
    <t>Usluga najma bežićne mreže za pristup Internetu</t>
  </si>
  <si>
    <t>JN-36/2022</t>
  </si>
  <si>
    <t>Oprema za pohranu i unos podataka</t>
  </si>
  <si>
    <t>JN-37/2022</t>
  </si>
  <si>
    <t>Održavanje web shop sustava</t>
  </si>
  <si>
    <t>JN-38/2022</t>
  </si>
  <si>
    <t>JN-40/2022</t>
  </si>
  <si>
    <t>JN-42/2022</t>
  </si>
  <si>
    <t>JN-44/2022</t>
  </si>
  <si>
    <t>JN-45/2022</t>
  </si>
  <si>
    <t>JN-46/2022</t>
  </si>
  <si>
    <t>JN-47/2022</t>
  </si>
  <si>
    <t>JN-48/2022</t>
  </si>
  <si>
    <t>Radovi popravaka i održavanja krovova</t>
  </si>
  <si>
    <t>JN-56/2022</t>
  </si>
  <si>
    <t>JN-59/2022</t>
  </si>
  <si>
    <t>Usluge korištenja i održavanja informacijskog sustava Sveučilišta za 2023. g.</t>
  </si>
  <si>
    <t>JN-60/2022</t>
  </si>
  <si>
    <t>Održavanje informacijskog sustava praćenja financijskih obveza studenata za 2023. g</t>
  </si>
  <si>
    <t>JN-61/2022</t>
  </si>
  <si>
    <t>Održavanje informacijskog sustava studentske referade za 2023. g</t>
  </si>
  <si>
    <t>JN-62/2022</t>
  </si>
  <si>
    <t>Usluge korištenja i održavanja informacijskog sustava maloprodaje i POS blagajne za 2023. g</t>
  </si>
  <si>
    <t>JN-63/2022</t>
  </si>
  <si>
    <t>Usluge korištenja i održavanja WEB aplikacije za pristup podacima studentskog servisa za 2023.</t>
  </si>
  <si>
    <t>JN-66/2022</t>
  </si>
  <si>
    <t>Nabava potrošnog materijala i rezervnih dijelova IT opreme sa uslugama održavanja i popravaka za 2023. g.</t>
  </si>
  <si>
    <t>JN-67/2022</t>
  </si>
  <si>
    <t>Usluge dezinfekcije, dezinsekcije i deratizacije za 2023.</t>
  </si>
  <si>
    <t>Usluga održavanja dizala za 2023. g.</t>
  </si>
  <si>
    <t>JN-71/2022</t>
  </si>
  <si>
    <t xml:space="preserve">Provođenje ispitivanja i mjerenja iz područja zaštite na radu i zaštite od požara za 2023. g. </t>
  </si>
  <si>
    <t>JN-72/2022</t>
  </si>
  <si>
    <t xml:space="preserve">Usluga servisa i ispitivanja vatrogasnih aparata za 2023.g. </t>
  </si>
  <si>
    <t xml:space="preserve">22100000-1 </t>
  </si>
  <si>
    <t xml:space="preserve">22458000-5 </t>
  </si>
  <si>
    <t xml:space="preserve">30230000-0 </t>
  </si>
  <si>
    <t xml:space="preserve">30121100-4 </t>
  </si>
  <si>
    <t xml:space="preserve">33770000-8 </t>
  </si>
  <si>
    <t xml:space="preserve">39830000-9 </t>
  </si>
  <si>
    <t xml:space="preserve">18143000-3 </t>
  </si>
  <si>
    <t xml:space="preserve">24455000-8 </t>
  </si>
  <si>
    <t>452619000-3</t>
  </si>
  <si>
    <t>50532400-7</t>
  </si>
  <si>
    <t>50413100-4</t>
  </si>
  <si>
    <t xml:space="preserve">50750000-7 </t>
  </si>
  <si>
    <t>Usluga vanjskog vrednovanja RCK-a i partnerskih škola</t>
  </si>
  <si>
    <t>72224200-3</t>
  </si>
  <si>
    <t>Objava znanstvenog rada</t>
  </si>
  <si>
    <t>71241000-9</t>
  </si>
  <si>
    <t>63516000-9</t>
  </si>
  <si>
    <t>Otvoreni postupak</t>
  </si>
  <si>
    <t>DA</t>
  </si>
  <si>
    <t>JN-97/2022</t>
  </si>
  <si>
    <t>Kape za promociju</t>
  </si>
  <si>
    <t>18443340-1</t>
  </si>
  <si>
    <t>30237400-3</t>
  </si>
  <si>
    <t>Luxe moda j.d.o.o. 49442761457</t>
  </si>
  <si>
    <t>77310000-6</t>
  </si>
  <si>
    <t>72413000-8</t>
  </si>
  <si>
    <t>Tehnologija, inovacije, poduzetništvo d.o.o. 52863823340</t>
  </si>
  <si>
    <t>Braniteljska zadruga Maslenica 93 30647648525</t>
  </si>
  <si>
    <t>Novi list d.d. 44110106406</t>
  </si>
  <si>
    <t>JN-131/2022</t>
  </si>
  <si>
    <t>Najam i održavanje pčelinjih zajednica te zamjena stradalih zajednica.</t>
  </si>
  <si>
    <t>77000000-0</t>
  </si>
  <si>
    <t>JN-132/2021 grupa 1</t>
  </si>
  <si>
    <t>JN-132/2021 grupa 2</t>
  </si>
  <si>
    <t>Nabava usluge održavanja Schindler liftova redovno održavanje</t>
  </si>
  <si>
    <t>Nabava usluge održavanja Schindler liftova dodatni radovi</t>
  </si>
  <si>
    <t>Nabava usluge održavanja kotla u novom studentskom domu</t>
  </si>
  <si>
    <t>Sveučilišna tiskara 72172033323</t>
  </si>
  <si>
    <t>OPG Elveđi Zlatko 27141652493</t>
  </si>
  <si>
    <t>JN-167/2022</t>
  </si>
  <si>
    <t>Profesionalni uređaji za praonicu rublja u starom studentskom domu</t>
  </si>
  <si>
    <t>39713200-5</t>
  </si>
  <si>
    <t>Bijeli svijet d.o.o. 31225259453</t>
  </si>
  <si>
    <t>JN-41/2022 Grupa 2</t>
  </si>
  <si>
    <t>Opća bolnica Gospić 75672221336</t>
  </si>
  <si>
    <t>JN-172/2022</t>
  </si>
  <si>
    <t>Stručnjak 1 u području STEM-a</t>
  </si>
  <si>
    <t>80000000-4</t>
  </si>
  <si>
    <t>Sigurnosne kamere</t>
  </si>
  <si>
    <t xml:space="preserve">35125300-2 </t>
  </si>
  <si>
    <t>Orbis murvica d.o.o. 14469127169</t>
  </si>
  <si>
    <t>JN-50/2022 grupa 3</t>
  </si>
  <si>
    <t>Zamrzivač (od-40 do -86 stupnjeva)</t>
  </si>
  <si>
    <t>39711120-6</t>
  </si>
  <si>
    <t>JN-224/2022</t>
  </si>
  <si>
    <t>Tisak časopisa Archaeologia Adriatica br. 16</t>
  </si>
  <si>
    <t>JN-229/2022</t>
  </si>
  <si>
    <t>Pomagala i uređaji za osposobljavanje za Odjel za zdravstvene studije</t>
  </si>
  <si>
    <t>39162200-7</t>
  </si>
  <si>
    <t>JN-232/2022</t>
  </si>
  <si>
    <t>Građevinski radovi urbanističkog uređenja dijela zelene površine</t>
  </si>
  <si>
    <t>45211360-0</t>
  </si>
  <si>
    <t>MV-05/2022</t>
  </si>
  <si>
    <t>Sistematski pregled zaposlenika Sveučilišta u Zadru</t>
  </si>
  <si>
    <t>85100000-0</t>
  </si>
  <si>
    <t>JN-70/2022 grupa 1</t>
  </si>
  <si>
    <t>JN-70/2022 grupa 2</t>
  </si>
  <si>
    <t>Usluga održavanja dizala za 2023. g. platforme</t>
  </si>
  <si>
    <t>JN-235/2022</t>
  </si>
  <si>
    <t>30.12.2022.</t>
  </si>
  <si>
    <t>Medis adria d.o.o. 69540268192</t>
  </si>
  <si>
    <t>JN-185/2022 grupa a,b,c</t>
  </si>
  <si>
    <t>Elektroway vl. Marko Bastijanić 26440893580</t>
  </si>
  <si>
    <t>RI interijeri vl. Roland Iveljić 79896910620</t>
  </si>
  <si>
    <t>Algebra d.o.o. 24919984448</t>
  </si>
  <si>
    <t>2022/S F21-0045805</t>
  </si>
  <si>
    <t>Ostale tiskarske usluge</t>
  </si>
  <si>
    <t xml:space="preserve">22900000-9 </t>
  </si>
  <si>
    <t>JN-03/2023</t>
  </si>
  <si>
    <t>JN-04/2023</t>
  </si>
  <si>
    <t>Promidžbeni materijal za Sveučilišnu knjižaru (Citadela)</t>
  </si>
  <si>
    <t xml:space="preserve">22462000-6 </t>
  </si>
  <si>
    <t>Leci, plakati, deplijani, katalozi, straničnici, akreditacije</t>
  </si>
  <si>
    <t xml:space="preserve">22140000-3 </t>
  </si>
  <si>
    <t>Informatička oprema</t>
  </si>
  <si>
    <t>Najam autobusa i međugradskih autobusa s vozačem-stručna putovanja i terenska nastava</t>
  </si>
  <si>
    <t>60172000-4</t>
  </si>
  <si>
    <t>Potrošni materijal za tekuće održavanje zgrada Sveučilišta u Zadru</t>
  </si>
  <si>
    <t xml:space="preserve">31000000-6 </t>
  </si>
  <si>
    <t>Uređaji za klimatizaciju</t>
  </si>
  <si>
    <t>Usluge prevođenja</t>
  </si>
  <si>
    <t>Usluge obrade teksta</t>
  </si>
  <si>
    <t>79552000-8</t>
  </si>
  <si>
    <t>JN-13/2023</t>
  </si>
  <si>
    <t>Poljoprivredne potrepštine za Bašticu</t>
  </si>
  <si>
    <t>03144000-2</t>
  </si>
  <si>
    <t>JN-14/2023</t>
  </si>
  <si>
    <t>Gnojiva za poljoprivredno dobro Baštica</t>
  </si>
  <si>
    <t xml:space="preserve">24400000-8 </t>
  </si>
  <si>
    <t>Prijevozne karte (autobusne, avio, brodske)</t>
  </si>
  <si>
    <t xml:space="preserve">34980000-0 </t>
  </si>
  <si>
    <t>Uredski namještaj</t>
  </si>
  <si>
    <t xml:space="preserve">39130000-2 </t>
  </si>
  <si>
    <t>Sjedalice</t>
  </si>
  <si>
    <t>39110000-6</t>
  </si>
  <si>
    <t>JN-18/2023</t>
  </si>
  <si>
    <t>Uredski materijal</t>
  </si>
  <si>
    <t xml:space="preserve">30192000-1 </t>
  </si>
  <si>
    <t>Nabava sportske odjeće</t>
  </si>
  <si>
    <t>18412000-0</t>
  </si>
  <si>
    <t xml:space="preserve">Nabava proizvoda za sport i oprema </t>
  </si>
  <si>
    <t>37400000-2</t>
  </si>
  <si>
    <t>JN-21/2023</t>
  </si>
  <si>
    <t>Nabava robe za potrebe čajne kuhinje</t>
  </si>
  <si>
    <t xml:space="preserve">15860000-4 </t>
  </si>
  <si>
    <t>Laboratorijska oprema i reagensi</t>
  </si>
  <si>
    <t>38000000-5</t>
  </si>
  <si>
    <t>Usluge specijalističke izobrazbe</t>
  </si>
  <si>
    <t>80510000-2</t>
  </si>
  <si>
    <t>Usluge oglašavanja kampanje</t>
  </si>
  <si>
    <t>79341400-0</t>
  </si>
  <si>
    <t>Usluge iznajmljivanja smještaja u namještenom objektu za kratkotrajni boravak</t>
  </si>
  <si>
    <t>55250000-7</t>
  </si>
  <si>
    <t>Usluge hotelskog smještaja</t>
  </si>
  <si>
    <t xml:space="preserve">Usluge mikropaleontološke analize za potrebe Odjela za arheologiju </t>
  </si>
  <si>
    <t>71351300-6</t>
  </si>
  <si>
    <t>JN-28/2023</t>
  </si>
  <si>
    <t>Papir i papirne potrepštine</t>
  </si>
  <si>
    <t xml:space="preserve">30197630-1 </t>
  </si>
  <si>
    <t>JN-29/2023</t>
  </si>
  <si>
    <t>Filmske i video usluge</t>
  </si>
  <si>
    <t>92100000-2</t>
  </si>
  <si>
    <t>Održavanje i popravci brodova</t>
  </si>
  <si>
    <t>50241000-6</t>
  </si>
  <si>
    <t>JN-31/2023</t>
  </si>
  <si>
    <t>Analitički ili znanstveni programski paketi</t>
  </si>
  <si>
    <t>48461000-7</t>
  </si>
  <si>
    <t>Ostali građevinski radovi uključujući vodovod i kanalizaciju</t>
  </si>
  <si>
    <t>45262000-1</t>
  </si>
  <si>
    <t>Redovno održavanje - elektro radovi</t>
  </si>
  <si>
    <t>50711000-2</t>
  </si>
  <si>
    <t>Servis i održavanje kotlova za grijanje</t>
  </si>
  <si>
    <t>Održavanje klimatizacije/hlađenja</t>
  </si>
  <si>
    <t>50730000-1</t>
  </si>
  <si>
    <t>JN-36/2023</t>
  </si>
  <si>
    <t xml:space="preserve">Radna odjeća </t>
  </si>
  <si>
    <t>18110000-3</t>
  </si>
  <si>
    <t>Radovi na ličenju zgrada</t>
  </si>
  <si>
    <t>45442110-1</t>
  </si>
  <si>
    <t xml:space="preserve">45261900-3 </t>
  </si>
  <si>
    <t>JN-40/2023</t>
  </si>
  <si>
    <t xml:space="preserve">Nabava tonera i tinti </t>
  </si>
  <si>
    <t xml:space="preserve">30125100-2 </t>
  </si>
  <si>
    <t>JN-41/2023</t>
  </si>
  <si>
    <t>JN-42/2023</t>
  </si>
  <si>
    <t>30237300-2</t>
  </si>
  <si>
    <t>JN-44/2023</t>
  </si>
  <si>
    <t>JN-45/2023</t>
  </si>
  <si>
    <t>JN-47/2023</t>
  </si>
  <si>
    <t>JN-48/2023</t>
  </si>
  <si>
    <t>JN-49/2023</t>
  </si>
  <si>
    <t>JN-50/2023</t>
  </si>
  <si>
    <t>JN-51/2023</t>
  </si>
  <si>
    <t>JN-52/2023</t>
  </si>
  <si>
    <t>JN-53/2023</t>
  </si>
  <si>
    <t>JN-54/2023</t>
  </si>
  <si>
    <t>JN-55/2023</t>
  </si>
  <si>
    <t>JN-56/2023</t>
  </si>
  <si>
    <t xml:space="preserve"> Održavanje agregata u Novom studentskom domu za 2024.</t>
  </si>
  <si>
    <t>JN-57/2023</t>
  </si>
  <si>
    <t>Održavanje i servisiranje uređaja i sustava vartodojave i odimljavanja u Novom studentskom domu za 2024.</t>
  </si>
  <si>
    <t>JN-58/2023</t>
  </si>
  <si>
    <t>Nabava potrošnog materijala i rezervnih dijelova IT opreme sa uslugama održavanja i popravaka za 2024. g.</t>
  </si>
  <si>
    <t>JN-59/2023</t>
  </si>
  <si>
    <t>Usluge dezinfekcije, dezinsekcije i deratizacije za 2024.</t>
  </si>
  <si>
    <t>JN-60/2023</t>
  </si>
  <si>
    <t xml:space="preserve">Održavanje sustava vatrodojave za 2024.g. </t>
  </si>
  <si>
    <t>JN-61/2023</t>
  </si>
  <si>
    <t>Usluge korištenja i održavanja informacijskog sustava Sveučilišta za 2024. g.</t>
  </si>
  <si>
    <t>JN-62/2023</t>
  </si>
  <si>
    <t>Održavanje informacijskog sustava praćenja financijskih obveza studenata za 2024. g</t>
  </si>
  <si>
    <t>JN-63/2023</t>
  </si>
  <si>
    <t>Održavanje informacijskog sustava studentske referade za 2024. g</t>
  </si>
  <si>
    <t>JN-64/2023</t>
  </si>
  <si>
    <t>Usluge korištenja i održavanja informacijskog sustava maloprodaje i POS blagajne za 2024. g</t>
  </si>
  <si>
    <t>JN-65/2023</t>
  </si>
  <si>
    <t>Usluge korištenja i održavanja WEB aplikacije za pristup podacima studentskog servisa za 2024.</t>
  </si>
  <si>
    <t>JN-66/2023</t>
  </si>
  <si>
    <t>Kožne mape, mape za diplome, mape za dopunske isprave, tuljci, fascikle i vrećice s logom</t>
  </si>
  <si>
    <t>22850000-3</t>
  </si>
  <si>
    <t>JN-67/2023</t>
  </si>
  <si>
    <t>Usluga održavanja dizala za 2024. g.</t>
  </si>
  <si>
    <t>JN-68/2023</t>
  </si>
  <si>
    <t xml:space="preserve">Provođenje ispitivanja i mjerenja iz područja zaštite na radu i zaštite od požara za 2024. g. </t>
  </si>
  <si>
    <t>JN-69/2023</t>
  </si>
  <si>
    <t xml:space="preserve">Usluga servisa i ispitivanja vatrogasnih aparata za 2024.g. </t>
  </si>
  <si>
    <t>JN-70/2023</t>
  </si>
  <si>
    <t>Radovi popravaka krova u Novom kampusu</t>
  </si>
  <si>
    <t>JN-71/2023</t>
  </si>
  <si>
    <t>Postavljanje mreža na rešekaste panele prostorija klimatizacije/kotlovnice Novi Kapus</t>
  </si>
  <si>
    <t xml:space="preserve">44316300-1 </t>
  </si>
  <si>
    <t>JN-72/2023</t>
  </si>
  <si>
    <t>Ugradnja mjerača potrošnje  goriva kotlovi DHM, Rektorat, SD, Nov kampus (uključeno u održavanje)</t>
  </si>
  <si>
    <t xml:space="preserve">51210000-7 </t>
  </si>
  <si>
    <t>JN-73/2023</t>
  </si>
  <si>
    <t>Zamjena modula za dizanje tlaka, DHM -Stari Kampus</t>
  </si>
  <si>
    <t xml:space="preserve">44621221-4 </t>
  </si>
  <si>
    <t>JN-74/2023</t>
  </si>
  <si>
    <t>JN-75/2023</t>
  </si>
  <si>
    <t xml:space="preserve">Održavanje računalnog programa KONTO za Centar za studentski standard </t>
  </si>
  <si>
    <t>JN-77/2023</t>
  </si>
  <si>
    <t>Nadogradnja Pomorskog simulatora</t>
  </si>
  <si>
    <t>34152000-7</t>
  </si>
  <si>
    <t>JN-78/2023</t>
  </si>
  <si>
    <t>Tekstil za Sveučilišnu knjižaru (Citadela)</t>
  </si>
  <si>
    <t>39500000-7</t>
  </si>
  <si>
    <t>MV- 02/2023</t>
  </si>
  <si>
    <t>Zamjena kotla (Novi Kampus, Stari studentski dom)</t>
  </si>
  <si>
    <t>44621221-4</t>
  </si>
  <si>
    <t>MV- 03/2023</t>
  </si>
  <si>
    <t>Sustav klimatizacije u Rektoratu</t>
  </si>
  <si>
    <t>JN-79/2023</t>
  </si>
  <si>
    <t>JN-80/2023</t>
  </si>
  <si>
    <t>JN-81/2023</t>
  </si>
  <si>
    <t>Idejni projekt objekta Centra za strane jezike i Centra za projekte, znanost i transfer tehnologija Sveučilišta u Zadru</t>
  </si>
  <si>
    <t>71242000-6</t>
  </si>
  <si>
    <t>JN-82/2023</t>
  </si>
  <si>
    <t>Izrada projektnog zadatka za objekt Centra za strane jezike i Centra za projekte, znanost i transfer tehnologija Sveučilišta u Zadru</t>
  </si>
  <si>
    <t>71320000-7</t>
  </si>
  <si>
    <t>VV-01/2023</t>
  </si>
  <si>
    <t>Izrada glavnog i izvedbenog projekta objekta Centra za strane jezike i Centra za projekte, znanost i transfer tehnologija Sveučilišta u Zadru</t>
  </si>
  <si>
    <t>JN-83/2023</t>
  </si>
  <si>
    <t>Usluge organizacije putovanja</t>
  </si>
  <si>
    <t>Kazete za analizu krvi riba</t>
  </si>
  <si>
    <t>38432000-2</t>
  </si>
  <si>
    <t>JN-85/2023</t>
  </si>
  <si>
    <t>Laboratorijska oprema za RAS</t>
  </si>
  <si>
    <t>JN-86/2023</t>
  </si>
  <si>
    <t>Namještaj za laboratorij</t>
  </si>
  <si>
    <t>45421153-1</t>
  </si>
  <si>
    <t>JN-87/2023</t>
  </si>
  <si>
    <t>Oprema za laboratorij</t>
  </si>
  <si>
    <t>39180000-7</t>
  </si>
  <si>
    <t>JN-88/2023</t>
  </si>
  <si>
    <t>Praćenje uzgoja riba</t>
  </si>
  <si>
    <t>77850000-3</t>
  </si>
  <si>
    <t>JN-89/2023</t>
  </si>
  <si>
    <t>Istraživački mikroskop</t>
  </si>
  <si>
    <t>38510000-3</t>
  </si>
  <si>
    <t>JN-90/2023</t>
  </si>
  <si>
    <t>Prijenosni mikroskop, florescentni mikroskop, s kutijama</t>
  </si>
  <si>
    <t>JN-91/2023</t>
  </si>
  <si>
    <t>Spektrofotometar</t>
  </si>
  <si>
    <t>38433000-9</t>
  </si>
  <si>
    <t>JN-92/2023</t>
  </si>
  <si>
    <t>Uređaji za mjerenje morskih struja</t>
  </si>
  <si>
    <t>38300000-8</t>
  </si>
  <si>
    <t>JN-93/2023</t>
  </si>
  <si>
    <t>JN-94/2023</t>
  </si>
  <si>
    <t>Usluge uzgajališta</t>
  </si>
  <si>
    <t>JN-95/2023</t>
  </si>
  <si>
    <t>JN-96/2023</t>
  </si>
  <si>
    <t>Usluga izrade i tiskanja promotivnih materijala</t>
  </si>
  <si>
    <t xml:space="preserve">39294100-0 </t>
  </si>
  <si>
    <t>VV-02/2023</t>
  </si>
  <si>
    <t xml:space="preserve">IT oprema za projekt KK.06.2.2.13.0001 - Sveučilišna znanstveno-nastavna infrastruktura za 21. stoljeće
</t>
  </si>
  <si>
    <t xml:space="preserve"> 30230000-0</t>
  </si>
  <si>
    <t>JN-97/2023</t>
  </si>
  <si>
    <t>Audio i video oprema za projekt KK.06.2.2.13.0001 - Sveučilišna znanstveno-nastavna infrastruktura za 21. stoljeće</t>
  </si>
  <si>
    <t>32322000-6</t>
  </si>
  <si>
    <t>MV-04/2023</t>
  </si>
  <si>
    <t>Oprema za videonadzor za projekt KK.06.2.2.13.0001 - Sveučilišna znanstveno-nastavna infrastruktura za 21. stoljeće</t>
  </si>
  <si>
    <t>MV-05/2023</t>
  </si>
  <si>
    <t>EEG laboratorij za projekt KK.06.2.2.13.0001 - Sveučilišna znanstveno-nastavna infrastruktura za 21. stoljeće</t>
  </si>
  <si>
    <t xml:space="preserve">33120000-7 </t>
  </si>
  <si>
    <t>JN-98/2023</t>
  </si>
  <si>
    <t xml:space="preserve">Izrada studije izvodljivosti za zgradu STEM odjela s dormitorijem
</t>
  </si>
  <si>
    <t>VV-03/2023</t>
  </si>
  <si>
    <t xml:space="preserve">Izvedbeni projekt I projekt interijera za zgradu STEM odjela s dormitorijem
</t>
  </si>
  <si>
    <t>71240000-2</t>
  </si>
  <si>
    <t>JN-99/2023</t>
  </si>
  <si>
    <t xml:space="preserve">Izrada studije izvodljivosti za zgradu Kampus Molat
</t>
  </si>
  <si>
    <t>MV-06/2023</t>
  </si>
  <si>
    <t xml:space="preserve">Izvedbeni projekt za zgradu Kampus Molat
</t>
  </si>
  <si>
    <t>VV-04/2023</t>
  </si>
  <si>
    <t>Projektno tehnička dokumentacija uređenja javnih sportskih površina u Novom kampusu</t>
  </si>
  <si>
    <t>MV-07/2023</t>
  </si>
  <si>
    <t>Glavni projekt rasvjete u Novom kampusu</t>
  </si>
  <si>
    <t>MV-08/2023</t>
  </si>
  <si>
    <t>Građenje javne rasvjete u Novom kampusu</t>
  </si>
  <si>
    <t>45316000-5</t>
  </si>
  <si>
    <t>MV-09/2023</t>
  </si>
  <si>
    <t>Rekonstrukcija I opremanje sportske dvorane u Novom kampusu</t>
  </si>
  <si>
    <t>45262700-8</t>
  </si>
  <si>
    <t>JN-100/2023</t>
  </si>
  <si>
    <t>Izrada troškovnika radova i očitovanja Ovlaštenog projektanta za potrebe građenja i postave podloga sportskih terena na području Novog kampusa</t>
  </si>
  <si>
    <t>71242000-2</t>
  </si>
  <si>
    <t>MV-10/2023</t>
  </si>
  <si>
    <t>Uređenje i opremanje javnih sportskih terena u Novom kampusu</t>
  </si>
  <si>
    <t>45112720-8</t>
  </si>
  <si>
    <t xml:space="preserve">38634000-8 </t>
  </si>
  <si>
    <t>Oprema za analizu krvi riba</t>
  </si>
  <si>
    <t>38434520-7</t>
  </si>
  <si>
    <t>MV-01/2023</t>
  </si>
  <si>
    <t>JN-101/2023</t>
  </si>
  <si>
    <t xml:space="preserve">Razglas za učionice Pomorskog odjela </t>
  </si>
  <si>
    <t>32321200-1</t>
  </si>
  <si>
    <t>JN-102/2023</t>
  </si>
  <si>
    <t>Izrade web stranice</t>
  </si>
  <si>
    <t>JN-103/2023</t>
  </si>
  <si>
    <t>Usluge savjetovanja na području javne nabave</t>
  </si>
  <si>
    <t xml:space="preserve">79418000-7 </t>
  </si>
  <si>
    <t>JN-104/2023</t>
  </si>
  <si>
    <t>Potrošni materijal</t>
  </si>
  <si>
    <t>38437000-7</t>
  </si>
  <si>
    <t>JN-38/2023 grupa 1</t>
  </si>
  <si>
    <t>JN-38/2023 grupa 2</t>
  </si>
  <si>
    <t>M.RAŽOV vl. Mario Ražov 51279089271</t>
  </si>
  <si>
    <t xml:space="preserve">REGISTAR UGOVORA za 2023.g. </t>
  </si>
  <si>
    <t>do 31.12.2022   8.212,22 eur</t>
  </si>
  <si>
    <t>do 31.12.2022 2.325,47 eur</t>
  </si>
  <si>
    <t>JN-199/2022</t>
  </si>
  <si>
    <t>Usluge sadnje i održavanja zelenih površina</t>
  </si>
  <si>
    <t>Nasadi d.o.o. 76576861981</t>
  </si>
  <si>
    <t>Jamatva Zadar d.o.o. 39145671872</t>
  </si>
  <si>
    <t>JN-39/2023 grupa 1</t>
  </si>
  <si>
    <t>Nabava i isporuka rabljenog osobnog vozila</t>
  </si>
  <si>
    <t>Erste&amp;steiermarkische S-leasing d.o.o. 46550671661</t>
  </si>
  <si>
    <t>naznačen TPPO</t>
  </si>
  <si>
    <t>Ru-ve d.o.o. 88470929840</t>
  </si>
  <si>
    <t>Jasika d.o.o. 62815184072</t>
  </si>
  <si>
    <t>Astrafokus d.o.o. 79446958051</t>
  </si>
  <si>
    <t>Platforma 22 d.o.o. 03604987988</t>
  </si>
  <si>
    <t>Cromaris d.o.o. 58921608350</t>
  </si>
  <si>
    <t>Biosistemi d.o.o. 58765639175</t>
  </si>
  <si>
    <t>JN-105/2023</t>
  </si>
  <si>
    <t>Proizvodi od betona za regulaciju prometa</t>
  </si>
  <si>
    <t>44114200-4</t>
  </si>
  <si>
    <t>JN-106/2023</t>
  </si>
  <si>
    <t>Segmentalni analizator sastava tjelesne mase</t>
  </si>
  <si>
    <t>38434000-6</t>
  </si>
  <si>
    <t xml:space="preserve">Usluge grafičkog oblikovanja </t>
  </si>
  <si>
    <t>79822500-7</t>
  </si>
  <si>
    <t>Specijalizirano strojno obrezivanje drveća</t>
  </si>
  <si>
    <t>77341000-2</t>
  </si>
  <si>
    <t>JN-109/2023</t>
  </si>
  <si>
    <t>Radovi nanošenja zaštitnog premaza - most između zgrada istok/zapad</t>
  </si>
  <si>
    <t>45442000-7</t>
  </si>
  <si>
    <t>Vita kemija d.o.o. 11950382533</t>
  </si>
  <si>
    <t>Iskra trade d.o.o. 75836772939</t>
  </si>
  <si>
    <t>JN-110/2023</t>
  </si>
  <si>
    <t>Nabava usluge organizacije studijskog putovanja za teološko-katehetski odjel</t>
  </si>
  <si>
    <t>JN-111/2023</t>
  </si>
  <si>
    <t>do 31.12.2023 0,00 eur</t>
  </si>
  <si>
    <t>Lema vl. Marko Rašić 83473430141</t>
  </si>
  <si>
    <t>Smart tech d.o.o. 25382253821</t>
  </si>
  <si>
    <t>JN-187/2021</t>
  </si>
  <si>
    <t>Provođenje ispitivanja i mjerenja iz područja zaštite na radu i zaštite od požara na Sveučilištu u Zadru u 2022.g</t>
  </si>
  <si>
    <t>Experiences j.d.o.o. 71024141406</t>
  </si>
  <si>
    <t>JN-112/2023</t>
  </si>
  <si>
    <t>Catering za sudionike Hackathona na projektu RFS</t>
  </si>
  <si>
    <t>55500000-5</t>
  </si>
  <si>
    <t>JN-113/2023</t>
  </si>
  <si>
    <t>Prijevod knjige Bosna i Hercegovina 1990. - 2020.: rat, država i demokracija</t>
  </si>
  <si>
    <t xml:space="preserve">60172000-4 </t>
  </si>
  <si>
    <t>JN-115/2023</t>
  </si>
  <si>
    <t>Registracija i smještaj na međunarodnom sportskom turniru u Barceloni</t>
  </si>
  <si>
    <t>Kap j.d.o.o. 97344803767</t>
  </si>
  <si>
    <t>Terra travel d.o.o. 73602321366</t>
  </si>
  <si>
    <t xml:space="preserve">Prijevoz i smještaj studenata Odjela za povijest umjetnosti na inozemnu terensku nastavu </t>
  </si>
  <si>
    <t>JN-114/2023 grupa 1</t>
  </si>
  <si>
    <t>JN-114/2023 grupa 2</t>
  </si>
  <si>
    <t>Marina projekt 2020 d.o.o. 14618768090</t>
  </si>
  <si>
    <t>Inovativni Zadar d.o.o.  33061586626</t>
  </si>
  <si>
    <t>Naznačen TPPO</t>
  </si>
  <si>
    <t>JN-16/2022 grupa 5</t>
  </si>
  <si>
    <t>Ikea Hrvatska d.o.o. 21523879111</t>
  </si>
  <si>
    <t>Put putujem d.o.o. 15338484950</t>
  </si>
  <si>
    <t>Voxa obrt vl. Hrvoje Viduč 68257033904</t>
  </si>
  <si>
    <t>JN-83/2022</t>
  </si>
  <si>
    <t>Trošak izrade znanstvenih i stručnih publikacija u digitalnom formatu</t>
  </si>
  <si>
    <t>79811000-2</t>
  </si>
  <si>
    <t>Hrid vl. Matilda Bulić 22890071461</t>
  </si>
  <si>
    <t>JN-116/2023</t>
  </si>
  <si>
    <t>Nadzor nad opremanjem raznim namještajem i opremom za potrebe zgrade Stare tehničke škole u Zadru i izrada Zapisnika</t>
  </si>
  <si>
    <t>79421100-2</t>
  </si>
  <si>
    <t>JN-117/2023</t>
  </si>
  <si>
    <t>Usluga tretiranja poljskih pokusa u vinogradu i masliniku</t>
  </si>
  <si>
    <t>77110000-4</t>
  </si>
  <si>
    <t>JN-118/2023</t>
  </si>
  <si>
    <t>JN-119/2023</t>
  </si>
  <si>
    <t>Tisak knjige ''20. godina suradnje Odjela za izobrazbu učitelja…''</t>
  </si>
  <si>
    <t>JN-120/2023</t>
  </si>
  <si>
    <t>Izrada plana za odvojeno prikupljanje i skladištenje otpada.</t>
  </si>
  <si>
    <t>JN-121/2023</t>
  </si>
  <si>
    <t>Usluga tehničke analize pojedinih segmenata pogonskog sustava broda</t>
  </si>
  <si>
    <t xml:space="preserve">71600000-4  </t>
  </si>
  <si>
    <t>Nabava za Festival znanosti</t>
  </si>
  <si>
    <t>39162110-9</t>
  </si>
  <si>
    <t>JN-123/2023</t>
  </si>
  <si>
    <t>Prijevoz studenata Odjela za arheologiju na terensku nastavu - Ljubač</t>
  </si>
  <si>
    <t>JN-124/2023</t>
  </si>
  <si>
    <t>Dani Sveučilišta- catering</t>
  </si>
  <si>
    <t xml:space="preserve">55500000-5 </t>
  </si>
  <si>
    <t>Hotelske usluge za konferenciju "Kakav odgoj želimo"</t>
  </si>
  <si>
    <t>5120000-7</t>
  </si>
  <si>
    <t>Usluge hostela za mladež</t>
  </si>
  <si>
    <t>55210000-5</t>
  </si>
  <si>
    <t>JN-127/2023</t>
  </si>
  <si>
    <t>Obavijesni i promotivni proizvodi</t>
  </si>
  <si>
    <t>39294100-0</t>
  </si>
  <si>
    <t>JN-128/2023</t>
  </si>
  <si>
    <t>Izrada projekta opreme zgrade</t>
  </si>
  <si>
    <t>JN-129/2023</t>
  </si>
  <si>
    <t>Izrada dokumentacije potrebne za ishođenje izmjene i dopune Građevinske dozvole za gradnju (i rekonstrukciju)</t>
  </si>
  <si>
    <t>71220000-6</t>
  </si>
  <si>
    <t>JN-130/2023</t>
  </si>
  <si>
    <t>Održavanje HW PC računala - pomorski simulator</t>
  </si>
  <si>
    <t>72590000-7</t>
  </si>
  <si>
    <t>Sirius Zadar d.o.o. 65394272029</t>
  </si>
  <si>
    <t>Adventus d.o.o. 21234821714</t>
  </si>
  <si>
    <t>Dizala Đurčević d.o.o. 55659871784</t>
  </si>
  <si>
    <t>do 31.12.2023. 0,00 eur dana 31.03.2023. promjenjen Ugovaratelj sa Dizala-Đurčević vl. Vladimir Đurčević 79713681144 na Dizala Đurčević d.o.o. 55659871784</t>
  </si>
  <si>
    <t>Školski namještaj</t>
  </si>
  <si>
    <t xml:space="preserve">39160000-1 </t>
  </si>
  <si>
    <t>Prehrana studenata na terenskoj nastavi Odjela za arheologiju</t>
  </si>
  <si>
    <t>JN-133/2023</t>
  </si>
  <si>
    <t>Dizalica topline u potkrovlju starog kampusa</t>
  </si>
  <si>
    <t>42510000-4</t>
  </si>
  <si>
    <t>MV-12/2023</t>
  </si>
  <si>
    <t>Informatička oprema Tehnička škola</t>
  </si>
  <si>
    <t xml:space="preserve">30200000-1 </t>
  </si>
  <si>
    <t>MV-13/2023</t>
  </si>
  <si>
    <t>Mrežna oprema Tehnička škola</t>
  </si>
  <si>
    <t xml:space="preserve">32420000-3 </t>
  </si>
  <si>
    <t>MV-11/2023</t>
  </si>
  <si>
    <t>JN-134/2023</t>
  </si>
  <si>
    <t>Organizacija terenske nastave za studente Odjela za geografiju</t>
  </si>
  <si>
    <t>63511000-4</t>
  </si>
  <si>
    <t>Prijevoz studenata Odjela za izobrazbu učitelja na terensku nastavu</t>
  </si>
  <si>
    <t>JN-136/2023</t>
  </si>
  <si>
    <t>JN-137/2023</t>
  </si>
  <si>
    <t>izrada promotivnih materijala</t>
  </si>
  <si>
    <t>JN-138/2023</t>
  </si>
  <si>
    <t>Nadogradnja aplikacije Računi</t>
  </si>
  <si>
    <t>72212443-6</t>
  </si>
  <si>
    <t>JN-139/2023</t>
  </si>
  <si>
    <t>Troškovi prehrane za sudionike Proljetne škole u sklopu Erasmus + projekta Discovering the languages of peace</t>
  </si>
  <si>
    <t>Plovidbena praksa studenata Pomorskog odjela na brodu Marko Polo</t>
  </si>
  <si>
    <t>63724000-0</t>
  </si>
  <si>
    <t>Terra travel doo 73602321366</t>
  </si>
  <si>
    <t>Pakel doo 55703284647</t>
  </si>
  <si>
    <t>Acultech vl. Luka Belošević 09853141895</t>
  </si>
  <si>
    <t>Labena d.o.o. 09146496654</t>
  </si>
  <si>
    <t>Tisak brošure ''Bartol Jakovljev iz Mestre…''</t>
  </si>
  <si>
    <t>Tisak i grafička priprema zbornika ''Slatkost bašćine''</t>
  </si>
  <si>
    <t>JN-143/2023</t>
  </si>
  <si>
    <t>Zatvaranje prozora na objektu OSB pločama</t>
  </si>
  <si>
    <t>45450000-6</t>
  </si>
  <si>
    <t>JN-144/2023</t>
  </si>
  <si>
    <t>Organizacija terenske nastave za studente 3. godine Odjela za geografiju</t>
  </si>
  <si>
    <t>JN-145/2023</t>
  </si>
  <si>
    <t>Organizacija terenske nastave za studente 1. godine Odjela za geografiju</t>
  </si>
  <si>
    <t>JN-146/2023</t>
  </si>
  <si>
    <t xml:space="preserve">Redovito održavanje MOREPRESS poslužitelja </t>
  </si>
  <si>
    <t>72000000-5</t>
  </si>
  <si>
    <t>JN-147/2023</t>
  </si>
  <si>
    <t>Usluga redovnog godišnjeg održavanja uređaja za klimatizaciju na objektu -Zgrada odjela Sveučilišta u Zadru, Ulica Šime Vitasovića 1, 23 000 Zadar</t>
  </si>
  <si>
    <t>Start travel vl. Nataša Ramić 91163956438</t>
  </si>
  <si>
    <t>Hostel 4 you doo 64747198806</t>
  </si>
  <si>
    <t>JN-125/2023 grupa 1</t>
  </si>
  <si>
    <t>JN-125/2023 grupa 2</t>
  </si>
  <si>
    <t>Vertikala informacijskih tehnologija vl. Tomislav Jakopec 78642425599</t>
  </si>
  <si>
    <t>Jadrolinija dd 38453148181</t>
  </si>
  <si>
    <t>JN-140/2023 grupa 1</t>
  </si>
  <si>
    <t>JN-140/2023 grupa 2</t>
  </si>
  <si>
    <t>Čazmatrans-promet doo 96107776452</t>
  </si>
  <si>
    <t>JN-135/2023 grupa 1</t>
  </si>
  <si>
    <t>JN-135/2023 grupa 2</t>
  </si>
  <si>
    <t>JN-148/2023</t>
  </si>
  <si>
    <t>Edukacijski materijali za potrebe razvoja poduzetničkih potpornih aktivnosti Sveučilišta u Zadru</t>
  </si>
  <si>
    <t>JN-149/2023</t>
  </si>
  <si>
    <t xml:space="preserve">Uslugu najma polja na obiteljskom masliniku </t>
  </si>
  <si>
    <t>77100000-1</t>
  </si>
  <si>
    <t>JN-150/2023</t>
  </si>
  <si>
    <t>Usluga zračnog prijevoza</t>
  </si>
  <si>
    <t xml:space="preserve">60400000-2 </t>
  </si>
  <si>
    <t>JN-151/2023</t>
  </si>
  <si>
    <t>Usluga izrade Godišnjeg Plana rada u sklopu projekta</t>
  </si>
  <si>
    <t>80521000-2</t>
  </si>
  <si>
    <t>JN-152/2023</t>
  </si>
  <si>
    <t>Najam šatora</t>
  </si>
  <si>
    <t>39522530-1</t>
  </si>
  <si>
    <t>JN-46/2023 grupa 1</t>
  </si>
  <si>
    <t>E.C.H.R. doo 44275724266</t>
  </si>
  <si>
    <t>JN-183/2022</t>
  </si>
  <si>
    <t>Stručni nadzor nad izgradnjom Trafostanice TŠ</t>
  </si>
  <si>
    <t>71247000-1</t>
  </si>
  <si>
    <t>D &amp; Z d.o.o. 13899490518</t>
  </si>
  <si>
    <t>JN-141/2023 grupa 1</t>
  </si>
  <si>
    <t>Kerschoffset d.o.o. 84934386922</t>
  </si>
  <si>
    <t>JN-141/2023 grupa 2</t>
  </si>
  <si>
    <t>HOBA vl. Mladen Košta 57492396370</t>
  </si>
  <si>
    <t>JN-142/2023 grupa 1</t>
  </si>
  <si>
    <t>JN-142/2023 grupa 2</t>
  </si>
  <si>
    <t>Strabag d.o.o. 74971361430</t>
  </si>
  <si>
    <t>Agencija za studentski standard 33196887939</t>
  </si>
  <si>
    <t>Agencija za studentski standard 33195887939</t>
  </si>
  <si>
    <t>JN-153/2023</t>
  </si>
  <si>
    <t>Catering za sudionike konferencije na projektu Kakav odgoj želimo</t>
  </si>
  <si>
    <t>JN-154/2023</t>
  </si>
  <si>
    <t>Usluga edukacije i skeniranja</t>
  </si>
  <si>
    <t>Laboratorijski reagensi za potrebe projekta</t>
  </si>
  <si>
    <t xml:space="preserve">33696500-0 </t>
  </si>
  <si>
    <t>JN-156/2023</t>
  </si>
  <si>
    <t>Servis i popravak fotokopirnih uređaja</t>
  </si>
  <si>
    <t>50313100-3</t>
  </si>
  <si>
    <t>JN-32/2023 grupa 1</t>
  </si>
  <si>
    <t>Figurica građevinarstvo d.o.o. 41224943261</t>
  </si>
  <si>
    <t>JN-32/2023 grupa 2</t>
  </si>
  <si>
    <t>JN-32/2023 grupa 3</t>
  </si>
  <si>
    <t>Klesarstvo Brkić vl. Ivica Brkić 69673978739</t>
  </si>
  <si>
    <t>Dizajn studio Ringeis doo 80454468268</t>
  </si>
  <si>
    <t>Čazmatrans promet doo 96107776452</t>
  </si>
  <si>
    <t>JN-132/2023 grupa 1</t>
  </si>
  <si>
    <t>JN-132/2023 grupa 2</t>
  </si>
  <si>
    <t>JN-60/2021</t>
  </si>
  <si>
    <t>Tisak i izrada promotivnih i tiskanih materijala u sklopu projekta Shema</t>
  </si>
  <si>
    <t>22100000-1</t>
  </si>
  <si>
    <t>JN-157/2023</t>
  </si>
  <si>
    <t>Izrada promotivnih materijala</t>
  </si>
  <si>
    <t>JN-158/2023</t>
  </si>
  <si>
    <t>Konferencija LIDA 2023, Organizacija putovanja</t>
  </si>
  <si>
    <t>63510000-7</t>
  </si>
  <si>
    <t>JN-159/2023</t>
  </si>
  <si>
    <t>Catering za konferenciju, Nova Promišljanja o djetinjstvu II</t>
  </si>
  <si>
    <t>JN-160/2023</t>
  </si>
  <si>
    <t>Elektroradovi u studentskoj menzi s paviljonima</t>
  </si>
  <si>
    <t>45310000-3</t>
  </si>
  <si>
    <t>JN-161/2023</t>
  </si>
  <si>
    <t>Najam broda za potrebe projekta Suđuraš - Šipan</t>
  </si>
  <si>
    <t>60653000-0</t>
  </si>
  <si>
    <t>JN-162/2023</t>
  </si>
  <si>
    <t>Usluga smještaja za potrebe projekta Suđurađ - Šipan</t>
  </si>
  <si>
    <t>JN-163/2023</t>
  </si>
  <si>
    <t>Tisak časopisa Lanterna broj 15.</t>
  </si>
  <si>
    <t>JN-164/2023</t>
  </si>
  <si>
    <t>Usluga stručnog strojarskog nadzora nad izvedbom sanacije sustava klimatizacije u Rektoratu</t>
  </si>
  <si>
    <t>79714000-2</t>
  </si>
  <si>
    <t>JN-165/2023</t>
  </si>
  <si>
    <t>Aviokarte</t>
  </si>
  <si>
    <t xml:space="preserve"> 63510000-7</t>
  </si>
  <si>
    <t>JN-166/2023</t>
  </si>
  <si>
    <t>Generalić d.o.o. 01298136282</t>
  </si>
  <si>
    <t>Obrt Zelen 07829853026</t>
  </si>
  <si>
    <t>Tamara Laškarin Jovančević 91827013643</t>
  </si>
  <si>
    <t>Najam broda za potrebe projekta Suđurađ - Šipan 2. faza</t>
  </si>
  <si>
    <t>SF konzalting vl. Željka Smoljan Komač 26259638284</t>
  </si>
  <si>
    <t>Nomago Mobility d.o.o. 70852164421</t>
  </si>
  <si>
    <t>Radin print d.o.o. 08231094036</t>
  </si>
  <si>
    <t>Info turist d.o.o. 30165276059</t>
  </si>
  <si>
    <t>Majice</t>
  </si>
  <si>
    <t>18235300-8</t>
  </si>
  <si>
    <t>Nabava materijala za Noć istraživača</t>
  </si>
  <si>
    <t>39162000-5</t>
  </si>
  <si>
    <t xml:space="preserve">Ugradnja uređaja za komunikaciju u dizala </t>
  </si>
  <si>
    <t>45314000-1</t>
  </si>
  <si>
    <t>JN-170/2023</t>
  </si>
  <si>
    <t>Tisak knjige ''Prapovijesne i maritimne konstukcije Dalmacije i Kvarnera 2. izdanje''</t>
  </si>
  <si>
    <t>JN-171/2023</t>
  </si>
  <si>
    <t>Prijevod sylabusa za potrebe reakreditacije</t>
  </si>
  <si>
    <t>JN-172/2023</t>
  </si>
  <si>
    <t>JN-173/2023</t>
  </si>
  <si>
    <t>Usluga izrade glavnih projekata instalacija</t>
  </si>
  <si>
    <t xml:space="preserve">71321000-4 </t>
  </si>
  <si>
    <t>JN-174/2023</t>
  </si>
  <si>
    <t>Usluga izrade elaborata</t>
  </si>
  <si>
    <t xml:space="preserve">71317000-3 </t>
  </si>
  <si>
    <t>Oblikovanje, grafička priprema i tisak knjige ''Prema Talijanskom ujedinjenju''</t>
  </si>
  <si>
    <t>JN-176/2023</t>
  </si>
  <si>
    <t>Izrada projektne dokumentacije za energetsku obnovu zgrade Novog kampusa</t>
  </si>
  <si>
    <t>JN-177/2023</t>
  </si>
  <si>
    <t>Sanacija dvorišnog pločnika, zgrada DHM-a ispred menze</t>
  </si>
  <si>
    <t>45432112-2</t>
  </si>
  <si>
    <t>JN-178/2023</t>
  </si>
  <si>
    <t>LABORATORIJSKA OPREMA – REAL TIME PCR</t>
  </si>
  <si>
    <t>38951000-6</t>
  </si>
  <si>
    <t>JN-179/2023</t>
  </si>
  <si>
    <t>Sustav za automatsku ekstrakciju nukleinskih kiselina</t>
  </si>
  <si>
    <t xml:space="preserve">38000000-5 </t>
  </si>
  <si>
    <t>JN-180/2023</t>
  </si>
  <si>
    <t>Zaštitni uređaj laminar - UVC/T-M-AR, DNA/RNA UV-cleaner box</t>
  </si>
  <si>
    <t>39181000-4</t>
  </si>
  <si>
    <t>JN-181/2023</t>
  </si>
  <si>
    <t>Uređaj za određivanje količine nukleinskih kiselina u uzorku - fluorometar starter kit</t>
  </si>
  <si>
    <t>38433210-4</t>
  </si>
  <si>
    <t>JN-182/2023</t>
  </si>
  <si>
    <t>PCR uređaj SIMPLIAMP trmal cycler instalacija i edukacija</t>
  </si>
  <si>
    <t>38950000-9</t>
  </si>
  <si>
    <t>JN-183/2023</t>
  </si>
  <si>
    <t>Softver za naprednu obradu podataka sa kompatibilnog RT PCR-a</t>
  </si>
  <si>
    <t xml:space="preserve">Usluga izrade projektno-tehničke dokumentacije </t>
  </si>
  <si>
    <t>JN-169/2023 grupa 1</t>
  </si>
  <si>
    <t>JN-169/2023 grupa 2</t>
  </si>
  <si>
    <t>JN-32/2023 grupa 4</t>
  </si>
  <si>
    <t>Talisman vl. Antonio Oštarić 27555298442</t>
  </si>
  <si>
    <t>JN-184/2023</t>
  </si>
  <si>
    <t>Prehrana gostujućih učenika ljetne škole Odjela za izobrazbu učitelja i odgojitelja</t>
  </si>
  <si>
    <t>JN-185/2023</t>
  </si>
  <si>
    <t>Oblikovanje, grafička priprema i tisak priručnika</t>
  </si>
  <si>
    <t>nije realiziran</t>
  </si>
  <si>
    <t>JN-155/2023 grupa 1</t>
  </si>
  <si>
    <t>Diagnostica skalpeli d.o.o. 28192884056</t>
  </si>
  <si>
    <t>JN-155/2023 grupa 2</t>
  </si>
  <si>
    <t>Gorea plus d.o.o. 79496934924</t>
  </si>
  <si>
    <t>JN-155/2023 grupa 3</t>
  </si>
  <si>
    <t>JN-155/2023 grupa 4</t>
  </si>
  <si>
    <t>Biomedica dijagnostika d.o.o. 74069690736</t>
  </si>
  <si>
    <t>JN-186/2023</t>
  </si>
  <si>
    <t>Zamjena i rekonstrukcija razvodnih ormara na lokaciji Stari kampus</t>
  </si>
  <si>
    <t>31214500-4</t>
  </si>
  <si>
    <t>JN-187/2023</t>
  </si>
  <si>
    <t>Sanacija hidroizolacije i začepljenja odvodnje oborinskih voda</t>
  </si>
  <si>
    <t>45261420-4</t>
  </si>
  <si>
    <t>Projektori</t>
  </si>
  <si>
    <t xml:space="preserve">38652100-1 </t>
  </si>
  <si>
    <t>JN-189/2023</t>
  </si>
  <si>
    <t>Usluga prehrane za sudionike konferencije PUBMET 2023</t>
  </si>
  <si>
    <t>Organizacija domjenka, ručka i večere za sudionike susreta hrvatskih i poljskih rektora</t>
  </si>
  <si>
    <t>JN-191/2023</t>
  </si>
  <si>
    <t>Usluge pripreme i provedbe postupka nabave (Stari studentski dom i Novi kampus)</t>
  </si>
  <si>
    <t>79418000-7</t>
  </si>
  <si>
    <t>Anđelko Šegvić 07041444378</t>
  </si>
  <si>
    <t>JN-181/2022</t>
  </si>
  <si>
    <t>Izrada mrežnog mjesta projekta s  bazama podataka i virtualnim istraživačkim prostorom</t>
  </si>
  <si>
    <t>Arhivpro d.o.o. 79067915635</t>
  </si>
  <si>
    <t>JN-192/2023</t>
  </si>
  <si>
    <t>Usluga smještaja sudionika na međunarodnom sportskom turniru</t>
  </si>
  <si>
    <t>Elektromont vl. Vladimir Žodan 47792301347</t>
  </si>
  <si>
    <t>JN-193/2023</t>
  </si>
  <si>
    <t>Avio karte za studijsko putovanje odjel za germanistiku</t>
  </si>
  <si>
    <t>Mediteran adria doo 00358242386</t>
  </si>
  <si>
    <t>Superposition d.o.o. 57296189280</t>
  </si>
  <si>
    <t>Riva gradnja d.o.o. 99032362466</t>
  </si>
  <si>
    <t>Radix ing d.o.o. 17233091671</t>
  </si>
  <si>
    <t>Oblikovanje, grafička priprema i tisak knjige ''Viški boj 1866''</t>
  </si>
  <si>
    <t>798000000-2</t>
  </si>
  <si>
    <t>JN-196/2023</t>
  </si>
  <si>
    <t>Avio karte za međunarodni znanstveni skup u Sydney</t>
  </si>
  <si>
    <t>34980000-0</t>
  </si>
  <si>
    <t>JN-190/2023 grupa 1</t>
  </si>
  <si>
    <t>JN-190/2023 grupa 2</t>
  </si>
  <si>
    <t>Kraljevski vinogradi d.o.o. 42358685803</t>
  </si>
  <si>
    <t>JN-197/2023</t>
  </si>
  <si>
    <t>Projekt interijera za zgradu Studentskog doma u Zadru, F. Tuđmana 24D</t>
  </si>
  <si>
    <t>JN-198/2023</t>
  </si>
  <si>
    <t>Usluge putničkih agencija i slične usluge</t>
  </si>
  <si>
    <t>Mobilni uređaji</t>
  </si>
  <si>
    <t>JN-200/2023</t>
  </si>
  <si>
    <t>Usluga provedbe javne nabave</t>
  </si>
  <si>
    <t>JN-38/2023 grupa 3</t>
  </si>
  <si>
    <t>E-tours d.o.o. 11578972258</t>
  </si>
  <si>
    <t>Croatia airlines d.d. 24640993045</t>
  </si>
  <si>
    <t>Ribarski obrt Simeon Petrović 93135620586</t>
  </si>
  <si>
    <t>Altera d.o.o. 29767479606</t>
  </si>
  <si>
    <t>Kvaliteta inspekt d.o.o. 19297830351</t>
  </si>
  <si>
    <t>Domjenak povodom otvorenja obnovljene Tehničke škole</t>
  </si>
  <si>
    <t>JN-202/2023</t>
  </si>
  <si>
    <t>Usluga organizacije Noći istraživača</t>
  </si>
  <si>
    <t>79952000-2 </t>
  </si>
  <si>
    <t>JN-203/2023</t>
  </si>
  <si>
    <t>Usluga prijevoza autobusom za terensku nastavu Odjela za turizam i komunikacijske znanosti</t>
  </si>
  <si>
    <t>JN-204/2023</t>
  </si>
  <si>
    <t>Grafička obrada, lektura i tisak monografije Sveučilišta u Zadru - kao dar</t>
  </si>
  <si>
    <t>JN-205/2023</t>
  </si>
  <si>
    <t>Urbana oprema</t>
  </si>
  <si>
    <t>34928400-2</t>
  </si>
  <si>
    <t>Plan B vl. Neven Stojaković 67337298000</t>
  </si>
  <si>
    <t>JN-201/2023 grupa 1</t>
  </si>
  <si>
    <t>JN-201/2023 grupa 2</t>
  </si>
  <si>
    <t>Školska knjiga dd 38967655335</t>
  </si>
  <si>
    <t>JN-175/2023 grupa 1</t>
  </si>
  <si>
    <t>JN-175/2023 grupa 2</t>
  </si>
  <si>
    <t>Tiskara Zelina d.d. 44670908452</t>
  </si>
  <si>
    <t>Figurica građevinarstvo doo 41224943261</t>
  </si>
  <si>
    <t>JN-206/2023</t>
  </si>
  <si>
    <t>Organizacija domjenka povodom inauguracije novog rektora</t>
  </si>
  <si>
    <t>JN-207/2023</t>
  </si>
  <si>
    <t>Organizacija smještaja za sportske studentske ekipe na međunarodnom turniru u Dubrovniku</t>
  </si>
  <si>
    <t>55100000-1</t>
  </si>
  <si>
    <t>JN-208/2023</t>
  </si>
  <si>
    <t xml:space="preserve">Autonimni integriran mjerni sustav </t>
  </si>
  <si>
    <t xml:space="preserve">38300000-8 </t>
  </si>
  <si>
    <t>JN-209/2023</t>
  </si>
  <si>
    <t>Avionske karte za put u Sydney</t>
  </si>
  <si>
    <t>63512000-1</t>
  </si>
  <si>
    <t>Oblikovanje I grafička priprema Moonografije Sukošan</t>
  </si>
  <si>
    <t>JN-211/2023</t>
  </si>
  <si>
    <t>Lektura sažetaka za zbornik 23. psihologijski dani</t>
  </si>
  <si>
    <t>Josip Knežević 46407365136</t>
  </si>
  <si>
    <t>JN-195/2023 grupa 1</t>
  </si>
  <si>
    <t>JN-195/2023 grupa 2</t>
  </si>
  <si>
    <t>JN-212/2023</t>
  </si>
  <si>
    <t>Smještaj na otoku Ilovik za potrebe projekta Ilovik</t>
  </si>
  <si>
    <t>JN-213/2023</t>
  </si>
  <si>
    <t>Najam broda za potrebe projekta Gnalić</t>
  </si>
  <si>
    <t>JN-214/2023</t>
  </si>
  <si>
    <t>Konzervacija i restauracija arheoloških nalaza sa arheološkog lokaliteta Žirje</t>
  </si>
  <si>
    <t>71351914-3</t>
  </si>
  <si>
    <t>JN-215/2023</t>
  </si>
  <si>
    <t>Sanacija i uređivanje dvorane i ureda za premještanje Odjela za lngvistiku</t>
  </si>
  <si>
    <t>45454100-5</t>
  </si>
  <si>
    <t>JN-216/2023</t>
  </si>
  <si>
    <t>Oblaganje podova i zidova u prostorijama podruma zapad Starog kampusa</t>
  </si>
  <si>
    <t>45430000-0</t>
  </si>
  <si>
    <t>JN-217/2023</t>
  </si>
  <si>
    <t>Postavljanje stropa u skladištu menze Novog studentskog doma</t>
  </si>
  <si>
    <t xml:space="preserve">45421146-9 </t>
  </si>
  <si>
    <t>Romana Mavrović 46234754222</t>
  </si>
  <si>
    <t>JN-38/2023 grupa 4</t>
  </si>
  <si>
    <t>Adhibeo j.d.o.o. 63593862651</t>
  </si>
  <si>
    <t>Prijevoz studenata na međunarodni sportski turnir</t>
  </si>
  <si>
    <t>JN-194/2023 grupa 1</t>
  </si>
  <si>
    <t>JN-194/2023 grupa 2</t>
  </si>
  <si>
    <t>Sveučilište u Splitu, Umjetnička akademija 38960125358</t>
  </si>
  <si>
    <t>Obrt Franolić vl. Edi Franolić 68316654519</t>
  </si>
  <si>
    <t>JN-06/2023 grupa 1</t>
  </si>
  <si>
    <t>JN-06/2023 grupa 2</t>
  </si>
  <si>
    <t>AKD d.o.o. 58843087891</t>
  </si>
  <si>
    <t>JN-07/2022 grupa A2</t>
  </si>
  <si>
    <t>Virtus mreža d.o.o. 17433779527</t>
  </si>
  <si>
    <t>stornirana narudžbenica vraćem avans nema robe na tržištu</t>
  </si>
  <si>
    <t>JN-07/2022 grupa A12</t>
  </si>
  <si>
    <t>JN-43/2023 grupa 1</t>
  </si>
  <si>
    <t>do 31.12.2023 3.600,00 eur</t>
  </si>
  <si>
    <t>Usluge održavanja telefonske mreže održavanje</t>
  </si>
  <si>
    <t>Usluge održavanja telefonske mreže rezervni dijelovi i ostalo</t>
  </si>
  <si>
    <t>do 31.12.2023 887,50 eur</t>
  </si>
  <si>
    <t>JN-231/2022</t>
  </si>
  <si>
    <t>Usluga istraživanja stavova o poduzetničkim kompetencijama nastavnika i ravnatelja Zadarske županije</t>
  </si>
  <si>
    <t xml:space="preserve">79310000-0 </t>
  </si>
  <si>
    <t>Prizma centar za poslovnu inteligenciju d.o.o. 85546208135</t>
  </si>
  <si>
    <t>JN-02/2023 grupa 1</t>
  </si>
  <si>
    <t>JN-02/2023 grupa 2</t>
  </si>
  <si>
    <t>Fravero d.o.o. 75323286786</t>
  </si>
  <si>
    <t>JN-02/2023 grupa 3</t>
  </si>
  <si>
    <t>Tovedo d.o.o. 58747941387</t>
  </si>
  <si>
    <t>JN-02/2023 grupa 4</t>
  </si>
  <si>
    <t>Fotex d.o.o. 39587976401</t>
  </si>
  <si>
    <t>JN-02/2023 grupa 5</t>
  </si>
  <si>
    <t>DPI grafika vl. Katarina Oruč 42536350659</t>
  </si>
  <si>
    <t>JN-02/2023 grupa 6</t>
  </si>
  <si>
    <t>Fotokopirnica Pharos vl. Dubravka Visković 23014155255</t>
  </si>
  <si>
    <t>JN-02/2023 grupa 7</t>
  </si>
  <si>
    <t>Webart vl. Daniel Kasanić 15871836130</t>
  </si>
  <si>
    <t>JN-02/2023 grupa 8</t>
  </si>
  <si>
    <t>Sold out j.d.o.o. 23651535087</t>
  </si>
  <si>
    <t>JN-02/2023 grupa 9</t>
  </si>
  <si>
    <t>JN-02/2023 grupa 10</t>
  </si>
  <si>
    <t>Alfa sign j.d.o.o. 42056600005</t>
  </si>
  <si>
    <t>JN-06/2023 grupa 3</t>
  </si>
  <si>
    <t>JN-05/2023 grupa 1</t>
  </si>
  <si>
    <t>JN-05/2023 grupa 2</t>
  </si>
  <si>
    <t>JN-05/2023 grupa 3</t>
  </si>
  <si>
    <t>Foša nova d.o.o. 21483358765</t>
  </si>
  <si>
    <t>JN-05/2023 grupa 4</t>
  </si>
  <si>
    <t>FG grafika d.o.o. 62063625029</t>
  </si>
  <si>
    <t>JN-05/2023 grupa 5</t>
  </si>
  <si>
    <t>JN-05/2023 grupa 6</t>
  </si>
  <si>
    <t>Macan d.o.o. 66000671692</t>
  </si>
  <si>
    <t>JN-05/2023 grupa 7</t>
  </si>
  <si>
    <t>Zadarska tiskara brod d.o.o 73178743349</t>
  </si>
  <si>
    <t>JN-05/2023 grupa 8</t>
  </si>
  <si>
    <t>Zadar tehnika d.o.o. 77750062239</t>
  </si>
  <si>
    <t>JN-05/2023 grupa 9</t>
  </si>
  <si>
    <t>Redak d.o.o. 95549017341</t>
  </si>
  <si>
    <t>JN-05/2023 grupa 10</t>
  </si>
  <si>
    <t>Grafički studio G 20081027143</t>
  </si>
  <si>
    <t>JN-05/2023 grupa 11</t>
  </si>
  <si>
    <t>Printshop d.o.o. 53605605523</t>
  </si>
  <si>
    <t>JN-10/2023 grupa 1</t>
  </si>
  <si>
    <t>MB frigo grupa d.o.o. 61155890230</t>
  </si>
  <si>
    <t>JN-11/2023 grupa 1</t>
  </si>
  <si>
    <t>Transmedium vl. Mirta Jurilj 15834819429</t>
  </si>
  <si>
    <t>JN-11/2023 grupa 2</t>
  </si>
  <si>
    <t>Marija Cvetković 91120590128</t>
  </si>
  <si>
    <t>JN-11/2023 grupa 3</t>
  </si>
  <si>
    <t>Učiteljski fakultet Zagreb 72226488129</t>
  </si>
  <si>
    <t>JN-11/2023 grupa 4</t>
  </si>
  <si>
    <t>Glossa vl. Lea Kovacs 83372280192</t>
  </si>
  <si>
    <t>JN-11/2023 grupa 5</t>
  </si>
  <si>
    <t>Sandra Mlađenović 83755245414</t>
  </si>
  <si>
    <t>JN-11/2023 grupa 6</t>
  </si>
  <si>
    <t>Prefix prijevodi vl. Erika Ratković 92150224351</t>
  </si>
  <si>
    <t>JN-11/2023 grupa 7</t>
  </si>
  <si>
    <t>Lingua-soft d.o.o. 57552096233</t>
  </si>
  <si>
    <t>JN-11/2023 grupa 8</t>
  </si>
  <si>
    <t>Ferlauf vl. Rafael Miličić 60071791931</t>
  </si>
  <si>
    <t>JN-11/2023 grupa 9</t>
  </si>
  <si>
    <t>Geos j.d.o.o. 27266710039</t>
  </si>
  <si>
    <t>JN-11/2023 grupa 10</t>
  </si>
  <si>
    <t>Tanja Tomaš 12896682520</t>
  </si>
  <si>
    <t>JN-11/2023 grupa 11</t>
  </si>
  <si>
    <t>Mihomat vl. Mihovila Lozančić 72645375134</t>
  </si>
  <si>
    <t>JN-11/2023 grupa 12</t>
  </si>
  <si>
    <t>Kroma vl.Marko Majerović 39265041859</t>
  </si>
  <si>
    <t>JN-11/2023 grupa 13</t>
  </si>
  <si>
    <t>Misli vl. Tamara Levak Potrbica 15533296813</t>
  </si>
  <si>
    <t>JN-11/2023 grupa 14</t>
  </si>
  <si>
    <t>Tectus d.o.o. 80343815004</t>
  </si>
  <si>
    <t>JN-11/2023 grupa 15</t>
  </si>
  <si>
    <t>Sinonim d.o.o. 60695956664</t>
  </si>
  <si>
    <t>Ardura charter vl. Boris Šljaka 50550435343</t>
  </si>
  <si>
    <t>JN-84/2023 grupa 1</t>
  </si>
  <si>
    <t>JN-84/2023 grupa 2</t>
  </si>
  <si>
    <t>JN-210/2023 grupa 2</t>
  </si>
  <si>
    <t>JN-210/2023 grupa 1</t>
  </si>
  <si>
    <t>JN-05/2023 grupa B1</t>
  </si>
  <si>
    <t>JN-218/2023</t>
  </si>
  <si>
    <t>Usluga provedbe istraživanja</t>
  </si>
  <si>
    <t>79310000-0</t>
  </si>
  <si>
    <t>JN-219/2023</t>
  </si>
  <si>
    <t>Domjenak za TPDL konferenciju</t>
  </si>
  <si>
    <t>55520000-1</t>
  </si>
  <si>
    <t>JN-220/2023</t>
  </si>
  <si>
    <t>Računalna oprema, grupa B</t>
  </si>
  <si>
    <t xml:space="preserve">Multimedijska oprema </t>
  </si>
  <si>
    <t>JN-222/2023</t>
  </si>
  <si>
    <t>E-pisarnica</t>
  </si>
  <si>
    <t xml:space="preserve">48613000-8 </t>
  </si>
  <si>
    <t>JN-223/2023</t>
  </si>
  <si>
    <t>JN-224/2023</t>
  </si>
  <si>
    <t>Daljinski pregled uređaja, digitalnog upravljanja i CNUS</t>
  </si>
  <si>
    <t>50800000-3</t>
  </si>
  <si>
    <t>JN-225/2023</t>
  </si>
  <si>
    <t>Održavanje sustava za grijanje i hlađenje u novom domu</t>
  </si>
  <si>
    <t>50720000-8</t>
  </si>
  <si>
    <t>JN-226/2023</t>
  </si>
  <si>
    <t xml:space="preserve">Tisak časopisa Archaeologia Adriatica br. 17            </t>
  </si>
  <si>
    <t xml:space="preserve">79800000-2    </t>
  </si>
  <si>
    <t>JN-227/2023</t>
  </si>
  <si>
    <t>Konzervacija i restauracija arheoloških nalaza sa arheološkog lokaliteta Ljubač</t>
  </si>
  <si>
    <t>Usluge mikropaleontološke analize za potrebe projekta Migracije i telašćica</t>
  </si>
  <si>
    <t>JN-229/2023</t>
  </si>
  <si>
    <t>Program istražnih radova</t>
  </si>
  <si>
    <t>45262600-7</t>
  </si>
  <si>
    <t>JN-230/2023</t>
  </si>
  <si>
    <t>Radovi na izgradnji predavaonice za pomorske simulatore</t>
  </si>
  <si>
    <t xml:space="preserve">45214420-0 </t>
  </si>
  <si>
    <t>Godišnje održavanje zelenih površina oko Novog kampusa u Zadru</t>
  </si>
  <si>
    <t>JN-228/2023 grupa 1</t>
  </si>
  <si>
    <t>Beta analytic inc US591957688</t>
  </si>
  <si>
    <t>JN-228/2023 grupa 2</t>
  </si>
  <si>
    <t>JN-228/2023 grupa 3</t>
  </si>
  <si>
    <t>Isotoptech zrt HU17781138</t>
  </si>
  <si>
    <t>JN-228/2023 grupa 4</t>
  </si>
  <si>
    <t>UAB Barnas Vilnius radiocarbon LT227618610</t>
  </si>
  <si>
    <t>JN-199/2023 grupa 1</t>
  </si>
  <si>
    <t>32250000-0</t>
  </si>
  <si>
    <t>Santa domenica d.o.o. 35409850545</t>
  </si>
  <si>
    <t>JN-199/2023 grupa 2</t>
  </si>
  <si>
    <t>JN-199/2023 grupa 3</t>
  </si>
  <si>
    <t>Hrvatski telekom d.d. 81793146560</t>
  </si>
  <si>
    <t>Zadar energija d.o.o. 34817449638</t>
  </si>
  <si>
    <t>Nasadi d.o.o. 76576881981</t>
  </si>
  <si>
    <t>JN-108/2023 grupa 1</t>
  </si>
  <si>
    <t>JN-108/2023 grupa 2</t>
  </si>
  <si>
    <t>JN-46/2023 grupa 2</t>
  </si>
  <si>
    <t>do 31.12.2023 30.824,23 eur</t>
  </si>
  <si>
    <t>do 31.12.2023 2.490,38 eur</t>
  </si>
  <si>
    <t>do 31.12.2023 645,00 eur</t>
  </si>
  <si>
    <t>Eventra service d.o.o. 25057239067</t>
  </si>
  <si>
    <t>JN-76/2023 grupa 1</t>
  </si>
  <si>
    <t>JN-76/2023 grupa 2</t>
  </si>
  <si>
    <t>Auto hrvatska automobili doo 23035642859</t>
  </si>
  <si>
    <t>JN-107/2023 grupa 1</t>
  </si>
  <si>
    <t>Superkul studio vl.Ivan Parada 17964746119</t>
  </si>
  <si>
    <t>JN-107/2023 grupa 2</t>
  </si>
  <si>
    <t>JN-107/2023 grupa 3</t>
  </si>
  <si>
    <t>D.S.M. grafika d.o.o. 02475113452</t>
  </si>
  <si>
    <t>JN-107/2023 grupa 4</t>
  </si>
  <si>
    <t>JN-107/2023 grupa 5</t>
  </si>
  <si>
    <t>Asimetria vl. Silvijo Balija 06929792580</t>
  </si>
  <si>
    <t>JN-107/2023 grupa 6</t>
  </si>
  <si>
    <t>Šiška vl. Duška Radečić Petrić 97994149337</t>
  </si>
  <si>
    <t>JN-107/2023 grupa 7</t>
  </si>
  <si>
    <t>Hoba vl. Mladen Košta 57492396370</t>
  </si>
  <si>
    <t>JN-107/2023 grupa 8</t>
  </si>
  <si>
    <t>JN-107/2023 grupa 9</t>
  </si>
  <si>
    <t>Illeconcept vl. Branka Lukić 01475358711</t>
  </si>
  <si>
    <t>Studio Peraić vl. Filip Peraić 66607529711</t>
  </si>
  <si>
    <t>do 31.12.2023 3.372,69 eur</t>
  </si>
  <si>
    <t>Pevex d.d. 73660371074</t>
  </si>
  <si>
    <t>JN-09/2023 grupa 1</t>
  </si>
  <si>
    <t>JN-09/2023 grupa 2</t>
  </si>
  <si>
    <t>Ravnice dalmacija d.o.o. 65012694007</t>
  </si>
  <si>
    <t>JN-09/2023 grupa 3</t>
  </si>
  <si>
    <t>Ž.I.R. komerc d.o.o. 38998363985</t>
  </si>
  <si>
    <t>JN-09/2023 grupa 4</t>
  </si>
  <si>
    <t>Vrkljan d.o.o. 72313761076</t>
  </si>
  <si>
    <t>JN-07/2023 grupa a1</t>
  </si>
  <si>
    <t>JN-07/2023 grupa a2</t>
  </si>
  <si>
    <t>Sistem servis d.o.o. 98221424251</t>
  </si>
  <si>
    <t>JN-07/2023 grupa a3</t>
  </si>
  <si>
    <t>Mikronis d.o.o. 59964152545</t>
  </si>
  <si>
    <t>JN-07/2023 grupa a4</t>
  </si>
  <si>
    <t>HG spot d.o.o. 65553879500</t>
  </si>
  <si>
    <t>JN-07/2023 grupa a5</t>
  </si>
  <si>
    <t>JN-07/2023 grupa a6</t>
  </si>
  <si>
    <t>Links d.o.o. 32614011568</t>
  </si>
  <si>
    <t>JN-07/2023 grupa a7</t>
  </si>
  <si>
    <t>Makromikro grupa d.o.o. 50467974870</t>
  </si>
  <si>
    <t>JN-07/2023 grupa a8</t>
  </si>
  <si>
    <t>Acquisitum magnum d.o.o. 89836623071</t>
  </si>
  <si>
    <t>JN-07/2023 grupa a9</t>
  </si>
  <si>
    <t>Geo wild d.o.o.  99307623254</t>
  </si>
  <si>
    <t>JN-07/2023 grupa a10</t>
  </si>
  <si>
    <t>Istyle d.o.o. 98828194905</t>
  </si>
  <si>
    <t>JN-08/2023 grupa 1</t>
  </si>
  <si>
    <t>Čazmatrans promet d.o.o. 96107776452</t>
  </si>
  <si>
    <t>Autotrans d.o.o. 19819724166</t>
  </si>
  <si>
    <t>Esco Zadar d.o.o. 04699675274</t>
  </si>
  <si>
    <t>PO Josip Knežević 46407365136</t>
  </si>
  <si>
    <t>Liburnija d.o.o. 03655700167</t>
  </si>
  <si>
    <t>PO Bili vl. Tomislav Čulina 80827526140</t>
  </si>
  <si>
    <t>Bluemar vl. Zvonimir Trošelj 61402296318</t>
  </si>
  <si>
    <t>Punta vl. Ivica Ramić 90973926390</t>
  </si>
  <si>
    <t>Let's go vl. Luka Radošević 07834343391</t>
  </si>
  <si>
    <t>Antonio tours vl. Milan Mandičić 00639593688</t>
  </si>
  <si>
    <t>JN-08/2023 grupa 2</t>
  </si>
  <si>
    <t>JN-08/2023 grupa 3</t>
  </si>
  <si>
    <t>JN-08/2023 grupa 4</t>
  </si>
  <si>
    <t>JN-08/2023 grupa 5</t>
  </si>
  <si>
    <t>JN-08/2023 grupa 6</t>
  </si>
  <si>
    <t>JN-08/2023 grupa 7</t>
  </si>
  <si>
    <t>JN-08/2023 grupa 8</t>
  </si>
  <si>
    <t>JN-08/2023 grupa 9</t>
  </si>
  <si>
    <t>JN-08/2023 grupa 10</t>
  </si>
  <si>
    <t>JN-08/2023 grupa 11</t>
  </si>
  <si>
    <t>JN-08/2023 grupa 12</t>
  </si>
  <si>
    <t>Velebit tours vl. Marijan Vukelić 05983230574</t>
  </si>
  <si>
    <t>JN-08/2023 grupa 13</t>
  </si>
  <si>
    <t>Auto škola Centar vl. Damir Mujagić 62408999619</t>
  </si>
  <si>
    <t>Zinaric vl. Ines Blazinarić 71197590238</t>
  </si>
  <si>
    <t>Sandra vl. Sandra Mlađenović 83755245414</t>
  </si>
  <si>
    <t>Tomlinson d.o.o. 65416903125</t>
  </si>
  <si>
    <t>JN-12/2023 grupa 1</t>
  </si>
  <si>
    <t>JN-12/2023 grupa 2</t>
  </si>
  <si>
    <t>JN-12/2023 grupa 3</t>
  </si>
  <si>
    <t>JN-12/2023 grupa 4</t>
  </si>
  <si>
    <t>JN-12/2023 grupa 5</t>
  </si>
  <si>
    <t>Alavia prijevodi vl. Ana Sarjanocić 09816479007</t>
  </si>
  <si>
    <t>JN-12/2023 grupa 6</t>
  </si>
  <si>
    <t>Lectorina cro vl. Valentina Haić 57199511200</t>
  </si>
  <si>
    <t>JN-12/2023 grupa 7</t>
  </si>
  <si>
    <t>JN-12/2023 grupa 8</t>
  </si>
  <si>
    <t>Leksiko vl. Lidija Toman 29565611130</t>
  </si>
  <si>
    <t>JN-12/2023 grupa 9</t>
  </si>
  <si>
    <t>Didasko d.o.o. 44846935730</t>
  </si>
  <si>
    <t>JN-12/2023 grupa 10</t>
  </si>
  <si>
    <t>Andrew hodges BE47967036105180</t>
  </si>
  <si>
    <t>JN-12/2023 grupa 11</t>
  </si>
  <si>
    <t>JN-12/2023 grupa 12</t>
  </si>
  <si>
    <t>terminus vl. Jeremy James White 83214383844</t>
  </si>
  <si>
    <t>e-tours d.o.o. 11578972258</t>
  </si>
  <si>
    <t>Marine air d.o.o. 90789004458</t>
  </si>
  <si>
    <t>Ulix d.o.o. 26561427801</t>
  </si>
  <si>
    <t>Jadrolinija d.d. 38453148181</t>
  </si>
  <si>
    <t>Jelinak d.o.o. 24608024357</t>
  </si>
  <si>
    <t>JN-15/2023 grupa 1</t>
  </si>
  <si>
    <t>JN-15/2023 grupa 2</t>
  </si>
  <si>
    <t>JN-15/2023 grupa 3</t>
  </si>
  <si>
    <t>JN-15/2023 grupa 4</t>
  </si>
  <si>
    <t>JN-15/2023 grupa 5</t>
  </si>
  <si>
    <t>Flixbus CeE south doo 96677183827</t>
  </si>
  <si>
    <t>JN-15/2023 grupa 6</t>
  </si>
  <si>
    <t>Brodooprema doo 11193340049</t>
  </si>
  <si>
    <t>JN-15/2023 grupa 7</t>
  </si>
  <si>
    <t>e-kupi doo 67567085531</t>
  </si>
  <si>
    <t>JN-15/2023 grupa 8</t>
  </si>
  <si>
    <t>JN-15/2023 grupa 9</t>
  </si>
  <si>
    <t>JN-15/2023 grupa 10</t>
  </si>
  <si>
    <t>JN-15/2023 grupa 11</t>
  </si>
  <si>
    <t>JN-15/2023 grupa 12</t>
  </si>
  <si>
    <t>Slavonija bus d.o.o. 84931084664</t>
  </si>
  <si>
    <t>Hit turizam d.o.o. 77632709552</t>
  </si>
  <si>
    <t>JN-15/2023 grupa 13</t>
  </si>
  <si>
    <t>Mia trade d.o.o. 47032823539</t>
  </si>
  <si>
    <t>JN-15/2023 grupa 14</t>
  </si>
  <si>
    <t>JN-231/2023</t>
  </si>
  <si>
    <t>Usluga pružanja sanitarnih pregleda</t>
  </si>
  <si>
    <t>71317200-5</t>
  </si>
  <si>
    <t>Zavod za javno zdravstvo Zadar 30765863795</t>
  </si>
  <si>
    <t>do 31.12.2023 476,06 eur</t>
  </si>
  <si>
    <t>JN-221/2023 grupa 1</t>
  </si>
  <si>
    <t>Santa Domenica d.o.o. 35409850545</t>
  </si>
  <si>
    <t>JN-221/2023 grupa 2</t>
  </si>
  <si>
    <t>Mikeli trade d.o.o.77192952415</t>
  </si>
  <si>
    <t>Primat logistika d.o.o. 64645054565</t>
  </si>
  <si>
    <t>Jysk d.o.o. 64729046835</t>
  </si>
  <si>
    <t>Lesnina H d.o.o. 36998794856</t>
  </si>
  <si>
    <t>JN-16/2023 grupa 1</t>
  </si>
  <si>
    <t>JN-16/2023 grupa 2</t>
  </si>
  <si>
    <t>JN-16/2023 grupa 3</t>
  </si>
  <si>
    <t xml:space="preserve">Ikea Hrvatska d.o.o. 21523879111 </t>
  </si>
  <si>
    <t>JN-16/2023 grupa 4</t>
  </si>
  <si>
    <t>JN-16/2023 grupa 5</t>
  </si>
  <si>
    <t>Fliba d.o.o. 30777726033</t>
  </si>
  <si>
    <t>JN-16/2023 grupa 6</t>
  </si>
  <si>
    <t>Limes plus d.o.o. 57560191883</t>
  </si>
  <si>
    <t>JN-17/2023 grupa 1</t>
  </si>
  <si>
    <t>JN-17/2023 grupa 2</t>
  </si>
  <si>
    <t>JN-17/2023 grupa 3</t>
  </si>
  <si>
    <t>Kova d.o.o. 31948370674</t>
  </si>
  <si>
    <t>JN-17/2023 grupa 4</t>
  </si>
  <si>
    <t>Kvam sistemi d.o.o. 54392975253</t>
  </si>
  <si>
    <t>JN-17/2023 grupa 5</t>
  </si>
  <si>
    <t>Furniture 1 d.o.o. 33412662987</t>
  </si>
  <si>
    <t>Sport &amp; moda d.o.o. 05818826139</t>
  </si>
  <si>
    <t>Intersport H d.o.o. 87301734795</t>
  </si>
  <si>
    <t>Grobasket d.o.o. 85169286074</t>
  </si>
  <si>
    <t>JN-19/2023 grupa 1</t>
  </si>
  <si>
    <t>JN-19/2023 grupa 2</t>
  </si>
  <si>
    <t>Montecristo Zagreb d.o.o. 77840357677</t>
  </si>
  <si>
    <t>JN-19/2023 grupa 3</t>
  </si>
  <si>
    <t>Thera sports d.o.o. 71269820399</t>
  </si>
  <si>
    <t>JN-19/2023 grupa 4</t>
  </si>
  <si>
    <t>Decathlon Zagreb d.o.o. 89516372197</t>
  </si>
  <si>
    <t>JN-20/2023 grupa 1</t>
  </si>
  <si>
    <t>JN-20/2023 grupa 2</t>
  </si>
  <si>
    <t>JN-20/2023 grupa 3</t>
  </si>
  <si>
    <t>Optima d.o.o. 55994347120</t>
  </si>
  <si>
    <t>Copan Zagreb d.o.o. 43698579132</t>
  </si>
  <si>
    <t>Pa-vin d.o.o. 59920925649</t>
  </si>
  <si>
    <t>JN-22/2023 grupa 1</t>
  </si>
  <si>
    <t>JN-22/2023 grupa 2</t>
  </si>
  <si>
    <t>JN-22/2023 grupa 3</t>
  </si>
  <si>
    <t>Phoenix farmacija d.o.o. 36755252122</t>
  </si>
  <si>
    <t>JN-22/2023 grupa 4</t>
  </si>
  <si>
    <t>JN-22/2023 grupa 5</t>
  </si>
  <si>
    <t>Obrnuta faza d.o.o. 00920851908</t>
  </si>
  <si>
    <t>JN-22/2023 grupa 6</t>
  </si>
  <si>
    <t>Kefo d.o.o. 09371680761</t>
  </si>
  <si>
    <t>JN-23/2023 grupa 1</t>
  </si>
  <si>
    <t>Učilište APPA 04285291719</t>
  </si>
  <si>
    <t>Teb poslovno savjetovanje d.o.o. 99944170669</t>
  </si>
  <si>
    <t>JN-23/2023 grupa 2</t>
  </si>
  <si>
    <t>JN-23/2023 grupa 3</t>
  </si>
  <si>
    <t>Appa 365 d.o.o. 37731280508</t>
  </si>
  <si>
    <t>JN-23/2023 grupa 4</t>
  </si>
  <si>
    <t>GDI d.o.o. 95032181708</t>
  </si>
  <si>
    <t>JN-23/2023 grupa 5</t>
  </si>
  <si>
    <t>TPT edukacoije vl. Tomislav Pandžić  55967593756</t>
  </si>
  <si>
    <t>JN-23/2023 grupa 6</t>
  </si>
  <si>
    <t>Hrvatski državni arhiv 46144176176</t>
  </si>
  <si>
    <t>JN-23/2023 grupa 7</t>
  </si>
  <si>
    <t>PEZ vl. Tena Velki 09383108297</t>
  </si>
  <si>
    <t>JN-23/2023 grupa 8</t>
  </si>
  <si>
    <t>Ekonomski fakultet Osijek 52778515544</t>
  </si>
  <si>
    <t>JN-23/2023 grupa 9</t>
  </si>
  <si>
    <t>ZŠEM poslovna kademija d.o.o. 01288361479</t>
  </si>
  <si>
    <t>JN-23/2023 grupa 10</t>
  </si>
  <si>
    <t>Lexpera d.o.o. 79506290597</t>
  </si>
  <si>
    <t>JN-23/2023 grupa 11</t>
  </si>
  <si>
    <t>Učilište Virtus 42702680966</t>
  </si>
  <si>
    <t>JN-23/2023 grupa 12</t>
  </si>
  <si>
    <t>Sveučilišni računski centar 34016189309</t>
  </si>
  <si>
    <t>JN-23/2023 grupa 13</t>
  </si>
  <si>
    <t>Savez energetičara Hrvatske 56822948795</t>
  </si>
  <si>
    <t>Glas slavonije d.d. 87192735882</t>
  </si>
  <si>
    <t>Hanza media d.o.o. 79517545745</t>
  </si>
  <si>
    <t>In promocija d.o.o. 58110346325</t>
  </si>
  <si>
    <t>HRT radio Zadar 64819124305</t>
  </si>
  <si>
    <t>JN-24/2023 grupa 1</t>
  </si>
  <si>
    <t>JN-24/2023 grupa 2</t>
  </si>
  <si>
    <t>JN-24/2023 grupa 3</t>
  </si>
  <si>
    <t>Media novine d.o.o. 37268927073</t>
  </si>
  <si>
    <t>JN-24/2023 grupa 4</t>
  </si>
  <si>
    <t>JN-24/2023 grupa 5</t>
  </si>
  <si>
    <t>JN-24/2023 grupa 6</t>
  </si>
  <si>
    <t>JN-24/2023 grupa 7</t>
  </si>
  <si>
    <t>057 j.d.o.o. 14981286503</t>
  </si>
  <si>
    <t>JN-24/2023 grupa 8</t>
  </si>
  <si>
    <t>Novi radio Zadar d.o.o. 04264470662</t>
  </si>
  <si>
    <t>JN-25/2023 grupa 1</t>
  </si>
  <si>
    <t>Lanterna vl. Marija Bobić Košta 88781243893</t>
  </si>
  <si>
    <t>JN-25/2023 grupa 2</t>
  </si>
  <si>
    <t>Adriatic explore travel j.d.o.o. 68250252442</t>
  </si>
  <si>
    <t>JN-25/2023 grupa 3</t>
  </si>
  <si>
    <t>Zamah d.o.o. 36237992324</t>
  </si>
  <si>
    <t>JN-25/2023 grupa 4</t>
  </si>
  <si>
    <t>Mediterano d.o.o. 26711193877</t>
  </si>
  <si>
    <t>JN-25/2023 grupa 5</t>
  </si>
  <si>
    <t>Dragana Glavočić 44245576257</t>
  </si>
  <si>
    <t>JN-25/2023 grupa 6</t>
  </si>
  <si>
    <t>Draga Cindrić 48030687707</t>
  </si>
  <si>
    <t>JN-25/2023 grupa 7</t>
  </si>
  <si>
    <t>Hit proprety d.o.o. BIH</t>
  </si>
  <si>
    <t>JN-25/2023 grupa 8</t>
  </si>
  <si>
    <t>Adamo Sali j.d.o.o. 12118768516</t>
  </si>
  <si>
    <t>JN-25/2023 grupa 9</t>
  </si>
  <si>
    <t>Zsb proizvodnja doo 77338686879</t>
  </si>
  <si>
    <t>JN-25/2023 grupa 10</t>
  </si>
  <si>
    <t>Sport net inženjering d.o.o. 51831093168</t>
  </si>
  <si>
    <t>JN-25/2023 grupa 11</t>
  </si>
  <si>
    <t>UGO Đuđa i Mate 25405213133</t>
  </si>
  <si>
    <t>JN-25/2023 grupa 12</t>
  </si>
  <si>
    <t>Sven Slaviček 87708044537</t>
  </si>
  <si>
    <t>JN-25/2023 grupa 13</t>
  </si>
  <si>
    <t>Apartmani Jelena 13977087170</t>
  </si>
  <si>
    <t>JN-25/2023 grupa 14</t>
  </si>
  <si>
    <t>Boris Marelić 66106485846</t>
  </si>
  <si>
    <t>Petar Radić 21433296838</t>
  </si>
  <si>
    <t>JN-26/2023 grupa 1</t>
  </si>
  <si>
    <t>JN-26/2023 grupa 2</t>
  </si>
  <si>
    <t>HUP Zagreb d.d. 66859264899</t>
  </si>
  <si>
    <t>JN-17/2023 grupa 6</t>
  </si>
  <si>
    <t>Hotel Croatia d.d. 20718179901</t>
  </si>
  <si>
    <t>Hotel Fontana BIH 319564470008</t>
  </si>
  <si>
    <t>Valamar riviera d.d. 36201212847</t>
  </si>
  <si>
    <t>Pleter usluge d.o.o. 50056328499</t>
  </si>
  <si>
    <t>Ilica park d.o.o  81430705973</t>
  </si>
  <si>
    <t>Jadran hoteli d.d. 45875673150</t>
  </si>
  <si>
    <t>JN-26/2023 grupa 3</t>
  </si>
  <si>
    <t>Dubrovnik sun d.o.o. 60174672203</t>
  </si>
  <si>
    <t>JN-26/2023 grupa 4</t>
  </si>
  <si>
    <t>Sekvoja projekt d.o.o. 57548406931</t>
  </si>
  <si>
    <t>JN-26/2023 grupa 5</t>
  </si>
  <si>
    <t>e-Tours d.o.o. 11578972258</t>
  </si>
  <si>
    <t>JN-26/2023 grupa 6</t>
  </si>
  <si>
    <t>JN-26/2023 grupa 7</t>
  </si>
  <si>
    <t>Andro interational d.o.o. 67025642845</t>
  </si>
  <si>
    <t>JN-26/2023 grupa 8</t>
  </si>
  <si>
    <t>Hotel Jadran Šibenik d.d. 47183175939</t>
  </si>
  <si>
    <t>JN-26/2023 grupa 9</t>
  </si>
  <si>
    <t>JN-26/2023 grupa 10</t>
  </si>
  <si>
    <t>JN-26/2023 grupa 11</t>
  </si>
  <si>
    <t>16. meridijan d.o.o. 91429672003</t>
  </si>
  <si>
    <t>JN-26/2023 grupa 12</t>
  </si>
  <si>
    <t>Terme resort d.o.o. SI55098061</t>
  </si>
  <si>
    <t>JN-26/2023 grupa 13</t>
  </si>
  <si>
    <t>Hotel Laguna d.d. 09108490750</t>
  </si>
  <si>
    <t>JN-26/2023 grupa 14</t>
  </si>
  <si>
    <t>JN-26/2023 grupa 15</t>
  </si>
  <si>
    <t>Hostel 4 you d.o.o. 64747198806</t>
  </si>
  <si>
    <t>JN-26/2023 grupa 16</t>
  </si>
  <si>
    <t>Delminium j.i.m. d.o.o. 10735419832</t>
  </si>
  <si>
    <t>JN-26/2023 grupa 17</t>
  </si>
  <si>
    <t>JN-26/2023 grupa 18</t>
  </si>
  <si>
    <t>Spectar putovanja d.d. 39672837472</t>
  </si>
  <si>
    <t>JN-26/2023 grupa 19</t>
  </si>
  <si>
    <t>Amd d.o.o. 58176437957</t>
  </si>
  <si>
    <t>10.0.52023</t>
  </si>
  <si>
    <t>JN-26/2023 grupa 20</t>
  </si>
  <si>
    <t>Agro kotari d.o.o. 32787803442</t>
  </si>
  <si>
    <t>JN-26/2023 grupa 21</t>
  </si>
  <si>
    <t>Liburnija riviera hoteli d.d. 15573308024</t>
  </si>
  <si>
    <t>JN-26/2023 grupa 22</t>
  </si>
  <si>
    <t>Plava laguna d.d. 57444289760</t>
  </si>
  <si>
    <t>JN-26/2023 grupa 23</t>
  </si>
  <si>
    <t>JN-26/2023 grupa 24</t>
  </si>
  <si>
    <t>Hotel Astoria d.o.o. 64685504163</t>
  </si>
  <si>
    <t>JN-26/2023 grupa 25</t>
  </si>
  <si>
    <t>Aminess d.d. 58935879058</t>
  </si>
  <si>
    <t>JN-26/2023 grupa 26</t>
  </si>
  <si>
    <t>GPP mikić d.o.o. 82386143355</t>
  </si>
  <si>
    <t>JN-26/2023 grupa 27</t>
  </si>
  <si>
    <t>Đuro Đaković stan d.o.o. 81972063656</t>
  </si>
  <si>
    <t>JN-26/2023 grupa 28</t>
  </si>
  <si>
    <t>JN-27/2023 grupa 1</t>
  </si>
  <si>
    <t>JN-27/2023 grupa 2</t>
  </si>
  <si>
    <t>Beta Analytic inc. US59-1957688</t>
  </si>
  <si>
    <t>JN-27/2023 grupa 3</t>
  </si>
  <si>
    <t>Archeolab vl. Tea Zubin Ferri 86191645508</t>
  </si>
  <si>
    <t>Nije realizirano</t>
  </si>
  <si>
    <t>JN-30/2023 grupa 1</t>
  </si>
  <si>
    <t>Antipiros d.o.o. 70914161709</t>
  </si>
  <si>
    <t>JN-30/2023 grupa 2</t>
  </si>
  <si>
    <t>Batur vl. Ivan Batur 48992880747</t>
  </si>
  <si>
    <t>JN-33/2023 grupa 1</t>
  </si>
  <si>
    <t>JN-33/2023 grupa 2</t>
  </si>
  <si>
    <t>JN-33/2023 grupa 3</t>
  </si>
  <si>
    <t>Ekspertni sigurnosni sustavi d.o.o. 58443170858</t>
  </si>
  <si>
    <t>JN-33/2023 grupa 4</t>
  </si>
  <si>
    <t>JN-34/2023 grupa 1</t>
  </si>
  <si>
    <t>Babić d.o.o. 78594949041</t>
  </si>
  <si>
    <t>JN-34/2023 grupa 2</t>
  </si>
  <si>
    <t>Termo polaris d.o.o. 53618801629</t>
  </si>
  <si>
    <t>JN-34/2023 grupa 3</t>
  </si>
  <si>
    <t>VISINE vl. Siniša Primožić 76179655715</t>
  </si>
  <si>
    <t>Hidris inženjering d.o.o. 47700480140</t>
  </si>
  <si>
    <t>JN-35/2023 grupa 1</t>
  </si>
  <si>
    <t>TO Optima vl. Jurica Grgas 07550155690</t>
  </si>
  <si>
    <t>JN-35/2023 grupa 2</t>
  </si>
  <si>
    <t>Rudić vl. Tomislav Rudić 63072745731</t>
  </si>
  <si>
    <t>JN-35/2023 grupa 3</t>
  </si>
  <si>
    <t>JN-35/2023 grupa 4</t>
  </si>
  <si>
    <t>do 31.12.2023. 4.512,50 eur</t>
  </si>
  <si>
    <t>JN-37/2023 grupa 1</t>
  </si>
  <si>
    <t>Ravnice Dalmacija d.o.o. 65012694007</t>
  </si>
  <si>
    <t>JN-37/2023 grupa 2</t>
  </si>
  <si>
    <t>Catus j.d.o.o. 79273920064</t>
  </si>
  <si>
    <t>JN-37/2023 grupa 3</t>
  </si>
  <si>
    <t>Borovo d.d. 73002202488</t>
  </si>
  <si>
    <t>JN-37/2023 grupa 4</t>
  </si>
  <si>
    <t>Inko centar d.o.o. 36396485822</t>
  </si>
  <si>
    <t>do 31.12.2023 10.937,46 eur</t>
  </si>
  <si>
    <t>Correlate d.o.o. 45899669265</t>
  </si>
  <si>
    <t>do 31.12.2023 16.500,00 eur</t>
  </si>
  <si>
    <t>JN-126/2023 grupa 1</t>
  </si>
  <si>
    <t>JN-126/2023 grupa 2</t>
  </si>
  <si>
    <t>Accomodation and rentals Zadar jdoo 18601183380</t>
  </si>
  <si>
    <t>JN-126/2023 grupa 3</t>
  </si>
  <si>
    <t>Studentski centar Dubrovnik 66467746606</t>
  </si>
  <si>
    <t>Sitotisak Mateka 65371550088</t>
  </si>
  <si>
    <t>Bijeli čarobnjak d.o.o. 91025636357</t>
  </si>
  <si>
    <t>JN-167/2023 grupa 1</t>
  </si>
  <si>
    <t>JN-167/2023 grupa 2</t>
  </si>
  <si>
    <t>JN-167/2023 grupa 3</t>
  </si>
  <si>
    <t>Studio Raster vl. Ivan Kolega 86463306255</t>
  </si>
  <si>
    <t>JN-167/2023 grupa 4</t>
  </si>
  <si>
    <t>Mana moda d.o.o. 94859931663</t>
  </si>
  <si>
    <t>JN-167/2023 grupa 5</t>
  </si>
  <si>
    <t>JN-167/2023 grupa 6</t>
  </si>
  <si>
    <t>Ilustracija d.o.o. 06655770181</t>
  </si>
  <si>
    <t>JN-167/2023 grupa 7</t>
  </si>
  <si>
    <t>Fg grafika d.o.o. 62063625029</t>
  </si>
  <si>
    <t>Gradeko d.o.o. 92045122711</t>
  </si>
  <si>
    <t>Europan d.o.o. 24930256243</t>
  </si>
  <si>
    <t>Avio club travel d.o.o. 71499705255</t>
  </si>
  <si>
    <t>JN-131/2023 grupa 1</t>
  </si>
  <si>
    <t>Školska oprema - Gregić j.d.o.o. 89077533639</t>
  </si>
  <si>
    <t>JN-131/2023 grupa 2</t>
  </si>
  <si>
    <t>Astreja plus d.o.o. 91448726740</t>
  </si>
  <si>
    <t>Spektar putovanja d.o.o. 39672837472</t>
  </si>
  <si>
    <t>JN-122/2023 grupa 1</t>
  </si>
  <si>
    <t>JN-122/2023 grupa 2</t>
  </si>
  <si>
    <t>Prosvjeta d.o.o. 23366802564</t>
  </si>
  <si>
    <t>JN-122/2023 grupa 3</t>
  </si>
  <si>
    <t>Art materijal d.o.o. 63701153601</t>
  </si>
  <si>
    <t>JN-122/2023 grupa 4</t>
  </si>
  <si>
    <t>Terra organica d.o.o. 25658183380</t>
  </si>
  <si>
    <t>JN-122/2023 grupa 5</t>
  </si>
  <si>
    <t>Chemaco d.o.o. 60445358686</t>
  </si>
  <si>
    <t>JN-122/2023 grupa 6</t>
  </si>
  <si>
    <t>Sitoprint vl. Jadranko Rožić 20696023412</t>
  </si>
  <si>
    <t>JN-122/2023 grupa 7</t>
  </si>
  <si>
    <t>PC Sveučilišta u Zadru d.o.o. 04733960967</t>
  </si>
  <si>
    <t>JN-122/2023 grupa 8</t>
  </si>
  <si>
    <t>JN-122/2023 grupa 9</t>
  </si>
  <si>
    <t>Pismoreklam d.o.o. 33873154271</t>
  </si>
  <si>
    <t>JN-122/2023 grupa 10</t>
  </si>
  <si>
    <t>Slavonija papir d.o.o. 22605786111</t>
  </si>
  <si>
    <t>JN-122/2023 grupa 11</t>
  </si>
  <si>
    <t>JN-168/2023 grupa 1</t>
  </si>
  <si>
    <t>Copy reklam d.o.o. 34881205203</t>
  </si>
  <si>
    <t>JN-168/2023 grupa 2</t>
  </si>
  <si>
    <t>JN-168/2023 grupa 3</t>
  </si>
  <si>
    <t>Lacković d.o.o. 25661260216</t>
  </si>
  <si>
    <t>JN-168/2023 grupa 4</t>
  </si>
  <si>
    <t>JN-168/2023 grupa 5</t>
  </si>
  <si>
    <t>JN-168/2023 grupa 6</t>
  </si>
  <si>
    <t>JN-168/2023 grupa 7</t>
  </si>
  <si>
    <t>Narodne novine d.d. 64546066176</t>
  </si>
  <si>
    <t>JN-168/2023 grupa 8</t>
  </si>
  <si>
    <t>Bauhas zagreb ktd 71642207963</t>
  </si>
  <si>
    <t>JN-168/2023 grupa 9</t>
  </si>
  <si>
    <t>TO Pet club 18732993907</t>
  </si>
  <si>
    <t>JN-168/2023 grupa 10</t>
  </si>
  <si>
    <t>Školska oprema Gregić j.d.o.o. 89077533639</t>
  </si>
  <si>
    <t>JN-168/2023 grupa 11</t>
  </si>
  <si>
    <t>Art Materijal d.o.o. 63701153601</t>
  </si>
  <si>
    <t>JN-168/2023 grupa 12</t>
  </si>
  <si>
    <t>Interland d.o.o.02354417624</t>
  </si>
  <si>
    <t>JN-168/2023 grupa 13</t>
  </si>
  <si>
    <t>E store j.d.o.o. 53097723816</t>
  </si>
  <si>
    <t>JN-168/2023 grupa 14</t>
  </si>
  <si>
    <t>do 31.12.2023 1.154,64 eur</t>
  </si>
  <si>
    <t>Ugovor o održavanju Schindler liftova dodatni radovi</t>
  </si>
  <si>
    <t>Ugovor o održavanju Schindler liftova redovno održavanje</t>
  </si>
  <si>
    <t>JN-01/2023 grupa 1</t>
  </si>
  <si>
    <t>Denona d.o.o. 97373082565</t>
  </si>
  <si>
    <t>Stega tisak d.o.o. 78043520516</t>
  </si>
  <si>
    <t>Sveučilišna tiskara d.o.o.  72172033323</t>
  </si>
  <si>
    <t>Studio moderna d.o.o. 56085753994</t>
  </si>
  <si>
    <t>JN-01/2023 grupa 2</t>
  </si>
  <si>
    <t>JN-01/2023 grupa 3</t>
  </si>
  <si>
    <t>JN-01/2023 grupa 4</t>
  </si>
  <si>
    <t>JN-01/2023 grupa 5</t>
  </si>
  <si>
    <t>JN-01/2023 grupa 6</t>
  </si>
  <si>
    <t>JN-01/2023 grupa 7</t>
  </si>
  <si>
    <t>Ram vl. Ana Pojatina 16987240470</t>
  </si>
  <si>
    <t>JN-01/2023 grupa 8</t>
  </si>
  <si>
    <t>JN-01/2023 grupa 9</t>
  </si>
  <si>
    <t>JN-01/2023 grupa 10</t>
  </si>
  <si>
    <t>JN-01/2023 grupa 11</t>
  </si>
  <si>
    <t>Krijal vl. Tomas Škarpona 64136655944</t>
  </si>
  <si>
    <t>Artis vl. Mirna Marmilić 66292920234</t>
  </si>
  <si>
    <t>JN-01/2023 grupa 12</t>
  </si>
  <si>
    <t>JN-01/2023 grupa 13</t>
  </si>
  <si>
    <t>Dijana Sokolić 26768522055</t>
  </si>
  <si>
    <t>JN-01/2023 grupa 14</t>
  </si>
  <si>
    <t>JN-01/2023 grupa 15</t>
  </si>
  <si>
    <t>JN-01/2023 grupa 16</t>
  </si>
  <si>
    <t>Meandarmedia d.o.o. 23603203647</t>
  </si>
  <si>
    <t>do 31.12.2022. 441,30 eur         do 31.12.2023. 441,30 eur</t>
  </si>
  <si>
    <t>do 31.12.2021. 3.318,07 eur      do 31.12.2022.  7.299,75 eur</t>
  </si>
  <si>
    <t>do 31.12.2019. - 572,63            do 31.12.2020. - 6.871,61          do 31.12.2021. - 14.315,85        do 31.12.2022. - 21.187,45 eur</t>
  </si>
  <si>
    <t>do 31.12.2022 1.279,37 eur   do 31.12.2023 3.368,76 eur</t>
  </si>
  <si>
    <t>do 31.12.2023 15.011,10 eur</t>
  </si>
  <si>
    <t>do 31.12.2023 391,88 eur</t>
  </si>
  <si>
    <t>Voxa vl. Hrvoje Viduč 68257033904</t>
  </si>
  <si>
    <t>Deltron d.o.o. 36118056137</t>
  </si>
  <si>
    <t>JN-188/2023 grupa 1</t>
  </si>
  <si>
    <t>JN-188/2023 grupa 2</t>
  </si>
  <si>
    <t>JN-232/2023</t>
  </si>
  <si>
    <t>Uredski materijal za 2024. g.</t>
  </si>
  <si>
    <t>do 31.12.2023 9.388,05 eur</t>
  </si>
  <si>
    <t>do 31.12.2023 10.484,53 eur</t>
  </si>
  <si>
    <t>MCPAZ 42850342757</t>
  </si>
  <si>
    <t>Centrum urbis d.o.o. 67785630114</t>
  </si>
  <si>
    <t>JN-06/2023 grupa 4</t>
  </si>
  <si>
    <t>Pomoćne usluge u održavanje okoliša Novog kampusa</t>
  </si>
  <si>
    <t>MV - 14/2023</t>
  </si>
  <si>
    <t>Oprema za PCR laboratorij</t>
  </si>
  <si>
    <t xml:space="preserve">38951000-6 </t>
  </si>
  <si>
    <t>Terra Travel</t>
  </si>
  <si>
    <t>10.11.2023.</t>
  </si>
  <si>
    <t>EU CONEXUS PLUS Putovanje u Rostock</t>
  </si>
  <si>
    <t>23.5.2023.</t>
  </si>
  <si>
    <t>Sabina: Upisan datum izvršenja i ukupan isplaćen iznos</t>
  </si>
  <si>
    <t>Sabina: nije realizirano</t>
  </si>
  <si>
    <t>Sabina: uneseni podaci crveno obojano</t>
  </si>
  <si>
    <t>Correlate d.o.o.
10839679016</t>
  </si>
  <si>
    <t xml:space="preserve">Fakultet gradjevinarstva, arhitekture i geodezije Sveučlišta u Splitu, 83615500218 
Fakultet gradjevinarstva, arhitekture i geodezije
Sveučlišta u Splitu
</t>
  </si>
  <si>
    <t>Radix-ing d.o.o. 17233091671</t>
  </si>
  <si>
    <t>Kata D.: uneseni podaci crveno obojano</t>
  </si>
  <si>
    <t xml:space="preserve">Institut IGH d.d., RC Split 79766124714 </t>
  </si>
  <si>
    <t>Sabina: realizirano kroz JN 111/2023</t>
  </si>
  <si>
    <t xml:space="preserve">REEM d.o.o., 09850216602 </t>
  </si>
  <si>
    <t xml:space="preserve">NEPER d.o.o., 36920758210 </t>
  </si>
  <si>
    <t>Matea: datum izvršenja 23.2.2022.</t>
  </si>
  <si>
    <t>Matea: do 31.12.2022 3.318,07 eur      do 31.12.2023 2.700.00 eur</t>
  </si>
  <si>
    <t>Institut perspektiva ekonomije Mediterana (IPEMED)
01049029065</t>
  </si>
  <si>
    <t>04.09.2023.</t>
  </si>
  <si>
    <t>07.09.2023.</t>
  </si>
  <si>
    <t>06.11.2023.</t>
  </si>
  <si>
    <t>Tina: unesen podaci crveno obojani</t>
  </si>
  <si>
    <t>FG Grafika d.o.o. 62063625029</t>
  </si>
  <si>
    <t>22.5.2023.</t>
  </si>
  <si>
    <t>Ana KČ: uneseni podaci obojani crveno</t>
  </si>
  <si>
    <t>20.3.2025.</t>
  </si>
  <si>
    <t>Ana KČ: 
Crvenom bojom izmijenjeno i dopunjeno</t>
  </si>
  <si>
    <t>E-TOURS d.o.o. 11578972258</t>
  </si>
  <si>
    <t>60400000-2</t>
  </si>
  <si>
    <t>ANA KČ: dopisana nabava koja nedostaje</t>
  </si>
  <si>
    <t>ANA KČ: Crvenom bojom izmijenjeno i dopunjeno</t>
  </si>
  <si>
    <t xml:space="preserve">Katarina D.: Financira se iz EU Conexus Plus - crveno izmijenjeno, na ovaj JN smo pisali još par putovanja </t>
  </si>
  <si>
    <t>Agrobiotest d.o.o.  OIB: 66806360587</t>
  </si>
  <si>
    <t>1.12.2024.</t>
  </si>
  <si>
    <t>Suzana: uneseni podaci crveno obojano; isplata u 4 faze:                        1. FAZA 6 mj 2023 - 7.500,00 eur                                             2. FAZA 12 mj 2023 - 7.500,00 eur                   3. FAZA 6. mj 2024 - 7.500,00 eur   4. FAZA  12, mj 2024 - 7.500,00 eur</t>
  </si>
  <si>
    <t>Ferotrap d.o.o.    OIB:48797343444</t>
  </si>
  <si>
    <t>12 mj 2024</t>
  </si>
  <si>
    <t>Suzana: uneseni podaci crvenom obojano; Plaćanje u 2 faze:           1. faza - 12.mj 2023- 2.000,00 eur                   2. faza -12. mj 2024 - 2.000,00 eur</t>
  </si>
  <si>
    <t>MV-14/2023</t>
  </si>
  <si>
    <t>2023/S 0F2-0041075</t>
  </si>
  <si>
    <t>Deni: dopisana nabava koja nedostaje</t>
  </si>
  <si>
    <t>23.01.2023.</t>
  </si>
  <si>
    <t>23.02.2023.</t>
  </si>
  <si>
    <t>Marino: uneseni podaci crveno obojano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</si>
</sst>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dd\.mm\.yyyy"/>
    <numFmt numFmtId="165" formatCode="[$-1041A]#,##0.00;\-\ #,##0.00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7"/>
      <color rgb="FFFF0000"/>
      <name val="Arial"/>
      <family val="2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DCDCDC"/>
        <bgColor rgb="FFDCDCDC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2" fillId="0" borderId="0"/>
    <xf numFmtId="0" fontId="1" fillId="0" borderId="0"/>
  </cellStyleXfs>
  <cellXfs count="435">
    <xf numFmtId="0" fontId="2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165" fontId="5" fillId="0" borderId="1" xfId="0" applyNumberFormat="1" applyFont="1" applyFill="1" applyBorder="1" applyAlignment="1">
      <alignment vertical="top" wrapText="1" readingOrder="1"/>
    </xf>
    <xf numFmtId="4" fontId="2" fillId="0" borderId="0" xfId="0" applyNumberFormat="1" applyFont="1" applyFill="1" applyBorder="1"/>
    <xf numFmtId="4" fontId="4" fillId="2" borderId="1" xfId="0" applyNumberFormat="1" applyFont="1" applyFill="1" applyBorder="1" applyAlignment="1">
      <alignment horizontal="center" vertical="top" wrapText="1" readingOrder="1"/>
    </xf>
    <xf numFmtId="4" fontId="5" fillId="0" borderId="1" xfId="0" applyNumberFormat="1" applyFont="1" applyFill="1" applyBorder="1" applyAlignment="1">
      <alignment vertical="top" wrapText="1" readingOrder="1"/>
    </xf>
    <xf numFmtId="164" fontId="9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14" fontId="10" fillId="0" borderId="1" xfId="0" applyNumberFormat="1" applyFont="1" applyFill="1" applyBorder="1" applyAlignment="1">
      <alignment vertical="top" wrapText="1" readingOrder="1"/>
    </xf>
    <xf numFmtId="14" fontId="9" fillId="0" borderId="1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 vertical="top" wrapText="1" readingOrder="1"/>
    </xf>
    <xf numFmtId="14" fontId="5" fillId="0" borderId="1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4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165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10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4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4" fontId="10" fillId="0" borderId="1" xfId="0" applyNumberFormat="1" applyFont="1" applyFill="1" applyBorder="1" applyAlignment="1">
      <alignment horizontal="left" vertical="top" wrapText="1" readingOrder="1"/>
    </xf>
    <xf numFmtId="0" fontId="10" fillId="4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2" fillId="6" borderId="0" xfId="0" applyFont="1" applyFill="1" applyBorder="1"/>
    <xf numFmtId="0" fontId="5" fillId="7" borderId="1" xfId="0" applyNumberFormat="1" applyFont="1" applyFill="1" applyBorder="1" applyAlignment="1">
      <alignment vertical="top" wrapText="1" readingOrder="1"/>
    </xf>
    <xf numFmtId="14" fontId="13" fillId="0" borderId="1" xfId="0" applyNumberFormat="1" applyFont="1" applyFill="1" applyBorder="1" applyAlignment="1">
      <alignment horizontal="left" vertical="top" wrapText="1" readingOrder="1"/>
    </xf>
    <xf numFmtId="165" fontId="13" fillId="0" borderId="1" xfId="0" applyNumberFormat="1" applyFont="1" applyFill="1" applyBorder="1" applyAlignment="1">
      <alignment vertical="top" wrapText="1" readingOrder="1"/>
    </xf>
    <xf numFmtId="0" fontId="13" fillId="0" borderId="1" xfId="0" applyNumberFormat="1" applyFont="1" applyFill="1" applyBorder="1" applyAlignment="1">
      <alignment vertical="top" wrapText="1" readingOrder="1"/>
    </xf>
    <xf numFmtId="164" fontId="13" fillId="0" borderId="1" xfId="0" applyNumberFormat="1" applyFont="1" applyFill="1" applyBorder="1" applyAlignment="1">
      <alignment horizontal="center" vertical="top" wrapText="1" readingOrder="1"/>
    </xf>
    <xf numFmtId="0" fontId="13" fillId="0" borderId="1" xfId="0" applyNumberFormat="1" applyFont="1" applyFill="1" applyBorder="1" applyAlignment="1">
      <alignment horizontal="center" vertical="top" wrapText="1" readingOrder="1"/>
    </xf>
    <xf numFmtId="14" fontId="13" fillId="0" borderId="1" xfId="0" applyNumberFormat="1" applyFont="1" applyFill="1" applyBorder="1" applyAlignment="1">
      <alignment vertical="top" wrapText="1" readingOrder="1"/>
    </xf>
    <xf numFmtId="4" fontId="13" fillId="0" borderId="1" xfId="0" applyNumberFormat="1" applyFont="1" applyFill="1" applyBorder="1" applyAlignment="1">
      <alignment vertical="top" wrapText="1" readingOrder="1"/>
    </xf>
    <xf numFmtId="0" fontId="5" fillId="7" borderId="1" xfId="0" applyNumberFormat="1" applyFont="1" applyFill="1" applyBorder="1" applyAlignment="1">
      <alignment horizontal="center" vertical="top" wrapText="1" readingOrder="1"/>
    </xf>
    <xf numFmtId="164" fontId="5" fillId="7" borderId="1" xfId="0" applyNumberFormat="1" applyFont="1" applyFill="1" applyBorder="1" applyAlignment="1">
      <alignment horizontal="center" vertical="top" wrapText="1" readingOrder="1"/>
    </xf>
    <xf numFmtId="14" fontId="5" fillId="7" borderId="1" xfId="0" applyNumberFormat="1" applyFont="1" applyFill="1" applyBorder="1" applyAlignment="1">
      <alignment vertical="top" wrapText="1" readingOrder="1"/>
    </xf>
    <xf numFmtId="165" fontId="5" fillId="7" borderId="1" xfId="0" applyNumberFormat="1" applyFont="1" applyFill="1" applyBorder="1" applyAlignment="1">
      <alignment vertical="top" wrapText="1" readingOrder="1"/>
    </xf>
    <xf numFmtId="14" fontId="5" fillId="7" borderId="1" xfId="0" applyNumberFormat="1" applyFont="1" applyFill="1" applyBorder="1" applyAlignment="1">
      <alignment horizontal="left" vertical="top" wrapText="1" readingOrder="1"/>
    </xf>
    <xf numFmtId="4" fontId="5" fillId="7" borderId="1" xfId="0" applyNumberFormat="1" applyFont="1" applyFill="1" applyBorder="1" applyAlignment="1">
      <alignment vertical="top" wrapText="1" readingOrder="1"/>
    </xf>
    <xf numFmtId="0" fontId="2" fillId="7" borderId="0" xfId="0" applyFont="1" applyFill="1" applyBorder="1"/>
    <xf numFmtId="0" fontId="5" fillId="7" borderId="3" xfId="0" applyNumberFormat="1" applyFont="1" applyFill="1" applyBorder="1" applyAlignment="1">
      <alignment horizontal="center" vertical="top" wrapText="1" readingOrder="1"/>
    </xf>
    <xf numFmtId="0" fontId="13" fillId="0" borderId="3" xfId="0" applyNumberFormat="1" applyFont="1" applyFill="1" applyBorder="1" applyAlignment="1">
      <alignment horizontal="center"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10" fillId="5" borderId="2" xfId="0" applyNumberFormat="1" applyFont="1" applyFill="1" applyBorder="1" applyAlignment="1">
      <alignment horizontal="left" vertical="top" wrapText="1" readingOrder="1"/>
    </xf>
    <xf numFmtId="0" fontId="2" fillId="7" borderId="0" xfId="0" applyFont="1" applyFill="1" applyBorder="1" applyAlignment="1">
      <alignment horizontal="left"/>
    </xf>
    <xf numFmtId="0" fontId="5" fillId="5" borderId="3" xfId="0" applyNumberFormat="1" applyFont="1" applyFill="1" applyBorder="1" applyAlignment="1">
      <alignment horizontal="left" vertical="top" wrapText="1" readingOrder="1"/>
    </xf>
    <xf numFmtId="0" fontId="5" fillId="5" borderId="2" xfId="0" applyNumberFormat="1" applyFont="1" applyFill="1" applyBorder="1" applyAlignment="1">
      <alignment horizontal="left" vertical="top" wrapText="1" readingOrder="1"/>
    </xf>
    <xf numFmtId="0" fontId="5" fillId="5" borderId="1" xfId="0" applyNumberFormat="1" applyFont="1" applyFill="1" applyBorder="1" applyAlignment="1">
      <alignment horizontal="left" vertical="top" wrapText="1" readingOrder="1"/>
    </xf>
    <xf numFmtId="0" fontId="10" fillId="5" borderId="3" xfId="0" applyNumberFormat="1" applyFont="1" applyFill="1" applyBorder="1" applyAlignment="1">
      <alignment horizontal="left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14" fillId="7" borderId="0" xfId="0" applyFont="1" applyFill="1" applyBorder="1" applyAlignment="1">
      <alignment horizontal="center" wrapText="1"/>
    </xf>
    <xf numFmtId="0" fontId="5" fillId="7" borderId="1" xfId="0" applyNumberFormat="1" applyFont="1" applyFill="1" applyBorder="1" applyAlignment="1">
      <alignment vertical="top" wrapText="1" readingOrder="1"/>
    </xf>
    <xf numFmtId="0" fontId="5" fillId="7" borderId="1" xfId="0" applyNumberFormat="1" applyFont="1" applyFill="1" applyBorder="1" applyAlignment="1">
      <alignment horizontal="center" vertical="top" wrapText="1" readingOrder="1"/>
    </xf>
    <xf numFmtId="0" fontId="5" fillId="7" borderId="1" xfId="0" applyNumberFormat="1" applyFont="1" applyFill="1" applyBorder="1" applyAlignment="1">
      <alignment vertical="top" readingOrder="1"/>
    </xf>
    <xf numFmtId="0" fontId="2" fillId="7" borderId="0" xfId="0" applyFont="1" applyFill="1" applyBorder="1"/>
    <xf numFmtId="14" fontId="5" fillId="7" borderId="1" xfId="0" applyNumberFormat="1" applyFont="1" applyFill="1" applyBorder="1" applyAlignment="1">
      <alignment vertical="top" wrapText="1" readingOrder="1"/>
    </xf>
    <xf numFmtId="165" fontId="5" fillId="7" borderId="1" xfId="0" applyNumberFormat="1" applyFont="1" applyFill="1" applyBorder="1" applyAlignment="1">
      <alignment vertical="top" wrapText="1" readingOrder="1"/>
    </xf>
    <xf numFmtId="14" fontId="5" fillId="7" borderId="1" xfId="0" applyNumberFormat="1" applyFont="1" applyFill="1" applyBorder="1" applyAlignment="1">
      <alignment horizontal="left" vertical="top" wrapText="1" readingOrder="1"/>
    </xf>
    <xf numFmtId="4" fontId="5" fillId="7" borderId="1" xfId="0" applyNumberFormat="1" applyFont="1" applyFill="1" applyBorder="1" applyAlignment="1">
      <alignment vertical="top" wrapText="1" readingOrder="1"/>
    </xf>
    <xf numFmtId="0" fontId="5" fillId="7" borderId="3" xfId="0" applyNumberFormat="1" applyFont="1" applyFill="1" applyBorder="1" applyAlignment="1">
      <alignment horizontal="center" vertical="top" wrapText="1" readingOrder="1"/>
    </xf>
    <xf numFmtId="164" fontId="5" fillId="7" borderId="1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6" fillId="3" borderId="4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8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 readingOrder="1"/>
    </xf>
    <xf numFmtId="14" fontId="13" fillId="0" borderId="1" xfId="0" applyNumberFormat="1" applyFont="1" applyFill="1" applyBorder="1" applyAlignment="1">
      <alignment horizontal="right" vertical="top" wrapText="1" readingOrder="1"/>
    </xf>
    <xf numFmtId="0" fontId="5" fillId="5" borderId="2" xfId="0" applyNumberFormat="1" applyFont="1" applyFill="1" applyBorder="1" applyAlignment="1">
      <alignment horizontal="center" vertical="top" wrapText="1" readingOrder="1"/>
    </xf>
  </cellXfs>
  <cellStyles count="5">
    <cellStyle name="Normal" xfId="1"/>
    <cellStyle name="Normal 2" xfId="2"/>
    <cellStyle name="Normal 3" xfId="3"/>
    <cellStyle name="Normal 3 2" xfId="4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rica1/University%20of%20Zadar/Ured%20za%20javnu%20nabavu%20-%20Documents/Radno/Plan%20nabave%202021/1.%20Izmjene%20%20i%20dopune%20Plan%20nabave%20za%202021%20g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7"/>
  <sheetViews>
    <sheetView showGridLines="0" tabSelected="1" topLeftCell="C1" zoomScale="130" zoomScaleNormal="130" workbookViewId="0">
      <pane ySplit="14" topLeftCell="A390" activePane="bottomLeft" state="frozen"/>
      <selection pane="bottomLeft" activeCell="K392" sqref="K392"/>
    </sheetView>
  </sheetViews>
  <sheetFormatPr defaultRowHeight="15" x14ac:dyDescent="0.25"/>
  <cols>
    <col min="1" max="1" width="0.28515625" customWidth="1"/>
    <col min="2" max="2" width="13.42578125" customWidth="1"/>
    <col min="3" max="3" width="17.5703125" customWidth="1"/>
    <col min="4" max="4" width="8.28515625" customWidth="1"/>
    <col min="5" max="5" width="13.42578125" customWidth="1"/>
    <col min="6" max="6" width="11.42578125" customWidth="1"/>
    <col min="7" max="7" width="11.85546875" customWidth="1"/>
    <col min="8" max="8" width="11.42578125" customWidth="1"/>
    <col min="9" max="9" width="9.140625" customWidth="1"/>
    <col min="10" max="10" width="9.5703125" customWidth="1"/>
    <col min="11" max="11" width="11.85546875" customWidth="1"/>
    <col min="12" max="12" width="8.85546875" customWidth="1"/>
    <col min="13" max="13" width="10.42578125" customWidth="1"/>
    <col min="14" max="14" width="9.5703125" customWidth="1"/>
    <col min="15" max="15" width="11.85546875" customWidth="1"/>
    <col min="16" max="16" width="9.42578125" style="13" customWidth="1"/>
    <col min="17" max="17" width="10.28515625" style="5" customWidth="1"/>
    <col min="18" max="18" width="17.7109375" customWidth="1"/>
    <col min="19" max="19" width="2.7109375" customWidth="1"/>
    <col min="20" max="20" width="15.28515625" style="13" customWidth="1"/>
    <col min="21" max="21" width="8.42578125" customWidth="1"/>
    <col min="22" max="22" width="0" hidden="1" customWidth="1"/>
    <col min="23" max="23" width="9.140625" style="13"/>
    <col min="2000" max="2000" width="2.7109375" customWidth="1"/>
  </cols>
  <sheetData>
    <row r="1" spans="2:23" ht="5.65" customHeight="1" x14ac:dyDescent="0.25"/>
    <row r="2" spans="2:23" ht="2.85" customHeight="1" x14ac:dyDescent="0.25">
      <c r="B2" s="426"/>
      <c r="T2"/>
    </row>
    <row r="3" spans="2:23" ht="17.100000000000001" customHeight="1" x14ac:dyDescent="0.25">
      <c r="B3" s="426"/>
      <c r="C3" s="427" t="s">
        <v>484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/>
    </row>
    <row r="4" spans="2:23" ht="0.95" customHeight="1" x14ac:dyDescent="0.25">
      <c r="B4" s="426"/>
      <c r="T4"/>
    </row>
    <row r="5" spans="2:23" ht="4.1500000000000004" customHeight="1" x14ac:dyDescent="0.25">
      <c r="T5"/>
    </row>
    <row r="6" spans="2:23" ht="12.75" customHeight="1" x14ac:dyDescent="0.25">
      <c r="T6"/>
    </row>
    <row r="7" spans="2:23" ht="17.100000000000001" customHeight="1" x14ac:dyDescent="0.25">
      <c r="B7" s="428" t="s">
        <v>0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/>
    </row>
    <row r="8" spans="2:23" ht="5.0999999999999996" customHeight="1" x14ac:dyDescent="0.25">
      <c r="T8"/>
    </row>
    <row r="9" spans="2:23" ht="17.100000000000001" customHeight="1" x14ac:dyDescent="0.25">
      <c r="B9" s="429" t="s">
        <v>52</v>
      </c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/>
    </row>
    <row r="10" spans="2:23" ht="3.95" customHeight="1" x14ac:dyDescent="0.25">
      <c r="T10"/>
    </row>
    <row r="11" spans="2:23" ht="17.100000000000001" customHeight="1" x14ac:dyDescent="0.25">
      <c r="B11" s="429" t="s">
        <v>53</v>
      </c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/>
    </row>
    <row r="12" spans="2:23" ht="18.95" customHeight="1" x14ac:dyDescent="0.25">
      <c r="T12"/>
    </row>
    <row r="13" spans="2:23" x14ac:dyDescent="0.25"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14" t="s">
        <v>15</v>
      </c>
      <c r="Q13" s="6" t="s">
        <v>16</v>
      </c>
      <c r="R13" s="1" t="s">
        <v>17</v>
      </c>
      <c r="S13" s="430" t="s">
        <v>18</v>
      </c>
      <c r="T13" s="431"/>
      <c r="U13" s="1" t="s">
        <v>19</v>
      </c>
    </row>
    <row r="14" spans="2:23" ht="45" x14ac:dyDescent="0.25"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25</v>
      </c>
      <c r="H14" s="1" t="s">
        <v>26</v>
      </c>
      <c r="I14" s="1" t="s">
        <v>27</v>
      </c>
      <c r="J14" s="1" t="s">
        <v>28</v>
      </c>
      <c r="K14" s="1" t="s">
        <v>29</v>
      </c>
      <c r="L14" s="1" t="s">
        <v>30</v>
      </c>
      <c r="M14" s="1" t="s">
        <v>31</v>
      </c>
      <c r="N14" s="1" t="s">
        <v>32</v>
      </c>
      <c r="O14" s="1" t="s">
        <v>33</v>
      </c>
      <c r="P14" s="14" t="s">
        <v>34</v>
      </c>
      <c r="Q14" s="6" t="s">
        <v>35</v>
      </c>
      <c r="R14" s="1" t="s">
        <v>36</v>
      </c>
      <c r="S14" s="430" t="s">
        <v>37</v>
      </c>
      <c r="T14" s="431"/>
      <c r="U14" s="1" t="s">
        <v>38</v>
      </c>
    </row>
    <row r="15" spans="2:23" s="23" customFormat="1" ht="37.5" customHeight="1" x14ac:dyDescent="0.25">
      <c r="B15" s="24" t="s">
        <v>116</v>
      </c>
      <c r="C15" s="24" t="s">
        <v>117</v>
      </c>
      <c r="D15" s="25" t="s">
        <v>118</v>
      </c>
      <c r="E15" s="22" t="s">
        <v>119</v>
      </c>
      <c r="F15" s="22" t="s">
        <v>41</v>
      </c>
      <c r="G15" s="22" t="s">
        <v>120</v>
      </c>
      <c r="H15" s="22"/>
      <c r="I15" s="3">
        <v>43794</v>
      </c>
      <c r="J15" s="2" t="s">
        <v>121</v>
      </c>
      <c r="K15" s="22" t="s">
        <v>122</v>
      </c>
      <c r="L15" s="4">
        <v>22187.22</v>
      </c>
      <c r="M15" s="4">
        <v>5299.16</v>
      </c>
      <c r="N15" s="4">
        <f>L15+M15</f>
        <v>27486.38</v>
      </c>
      <c r="O15" s="2" t="s">
        <v>105</v>
      </c>
      <c r="P15" s="18">
        <v>45245</v>
      </c>
      <c r="Q15" s="7">
        <f>N15</f>
        <v>27486.38</v>
      </c>
      <c r="R15" s="22" t="s">
        <v>40</v>
      </c>
      <c r="S15" s="432" t="s">
        <v>1473</v>
      </c>
      <c r="T15" s="431"/>
      <c r="U15" s="3"/>
      <c r="W15" s="13"/>
    </row>
    <row r="16" spans="2:23" s="32" customFormat="1" ht="29.25" x14ac:dyDescent="0.25">
      <c r="B16" s="75" t="s">
        <v>60</v>
      </c>
      <c r="C16" s="29" t="s">
        <v>61</v>
      </c>
      <c r="D16" s="2" t="s">
        <v>62</v>
      </c>
      <c r="E16" s="29" t="s">
        <v>63</v>
      </c>
      <c r="F16" s="29" t="s">
        <v>41</v>
      </c>
      <c r="G16" s="29" t="s">
        <v>64</v>
      </c>
      <c r="H16" s="29"/>
      <c r="I16" s="2" t="s">
        <v>65</v>
      </c>
      <c r="J16" s="2" t="str">
        <f t="shared" ref="J16:J17" si="0">B16</f>
        <v>MV-06/2020</v>
      </c>
      <c r="K16" s="18">
        <v>44945</v>
      </c>
      <c r="L16" s="4">
        <v>37436.910000000003</v>
      </c>
      <c r="M16" s="4">
        <f t="shared" ref="M16:M17" si="1">L16*25/100</f>
        <v>9359.2275000000009</v>
      </c>
      <c r="N16" s="4">
        <f t="shared" ref="N16:N17" si="2">L16+M16</f>
        <v>46796.137500000004</v>
      </c>
      <c r="O16" s="2" t="s">
        <v>105</v>
      </c>
      <c r="P16" s="15">
        <v>44945</v>
      </c>
      <c r="Q16" s="7">
        <v>23173.08</v>
      </c>
      <c r="R16" s="29"/>
      <c r="S16" s="432"/>
      <c r="T16" s="431"/>
      <c r="U16" s="3"/>
      <c r="W16" s="13"/>
    </row>
    <row r="17" spans="1:26" s="376" customFormat="1" ht="29.25" customHeight="1" x14ac:dyDescent="0.25">
      <c r="A17" s="377"/>
      <c r="B17" s="374" t="s">
        <v>692</v>
      </c>
      <c r="C17" s="374" t="s">
        <v>693</v>
      </c>
      <c r="D17" s="2" t="s">
        <v>694</v>
      </c>
      <c r="E17" s="374"/>
      <c r="F17" s="374" t="s">
        <v>39</v>
      </c>
      <c r="G17" s="374" t="s">
        <v>43</v>
      </c>
      <c r="H17" s="374"/>
      <c r="I17" s="202">
        <v>44456</v>
      </c>
      <c r="J17" s="2" t="str">
        <f t="shared" si="0"/>
        <v>JN-60/2021</v>
      </c>
      <c r="K17" s="18">
        <v>44651</v>
      </c>
      <c r="L17" s="4">
        <v>2098.35</v>
      </c>
      <c r="M17" s="4">
        <f t="shared" si="1"/>
        <v>524.58749999999998</v>
      </c>
      <c r="N17" s="4">
        <f t="shared" si="2"/>
        <v>2622.9375</v>
      </c>
      <c r="O17" s="2" t="s">
        <v>105</v>
      </c>
      <c r="P17" s="15">
        <v>44600</v>
      </c>
      <c r="Q17" s="7">
        <f>N17</f>
        <v>2622.9375</v>
      </c>
      <c r="R17" s="374"/>
      <c r="S17" s="374"/>
      <c r="T17" s="400" t="s">
        <v>1507</v>
      </c>
      <c r="U17" s="375"/>
      <c r="W17" s="13">
        <v>0</v>
      </c>
    </row>
    <row r="18" spans="1:26" s="17" customFormat="1" ht="29.25" x14ac:dyDescent="0.25">
      <c r="B18" s="9" t="s">
        <v>72</v>
      </c>
      <c r="C18" s="9" t="s">
        <v>73</v>
      </c>
      <c r="D18" s="2" t="s">
        <v>74</v>
      </c>
      <c r="E18" s="9"/>
      <c r="F18" s="16" t="s">
        <v>39</v>
      </c>
      <c r="G18" s="16" t="s">
        <v>88</v>
      </c>
      <c r="H18" s="16"/>
      <c r="I18" s="8">
        <v>44257</v>
      </c>
      <c r="J18" s="2" t="str">
        <f t="shared" ref="J18:J23" si="3">B18</f>
        <v>JN-87/2021</v>
      </c>
      <c r="K18" s="18">
        <v>44987</v>
      </c>
      <c r="L18" s="4">
        <v>6370.69</v>
      </c>
      <c r="M18" s="4">
        <f t="shared" ref="M18" si="4">L18*25/100</f>
        <v>1592.6724999999999</v>
      </c>
      <c r="N18" s="4">
        <f t="shared" ref="N18" si="5">L18+M18</f>
        <v>7963.3624999999993</v>
      </c>
      <c r="O18" s="2" t="s">
        <v>105</v>
      </c>
      <c r="P18" s="15">
        <v>44985</v>
      </c>
      <c r="Q18" s="7">
        <f>N18</f>
        <v>7963.3624999999993</v>
      </c>
      <c r="R18" s="9"/>
      <c r="S18" s="432" t="s">
        <v>1472</v>
      </c>
      <c r="T18" s="431"/>
      <c r="U18" s="3"/>
      <c r="W18" s="13"/>
    </row>
    <row r="19" spans="1:26" s="20" customFormat="1" ht="29.25" x14ac:dyDescent="0.25">
      <c r="B19" s="19" t="s">
        <v>198</v>
      </c>
      <c r="C19" s="19" t="s">
        <v>200</v>
      </c>
      <c r="D19" s="2" t="s">
        <v>77</v>
      </c>
      <c r="E19" s="19"/>
      <c r="F19" s="21" t="s">
        <v>39</v>
      </c>
      <c r="G19" s="21" t="s">
        <v>104</v>
      </c>
      <c r="H19" s="21"/>
      <c r="I19" s="8">
        <v>44378</v>
      </c>
      <c r="J19" s="2" t="str">
        <f t="shared" si="3"/>
        <v>JN-132/2021 grupa 1</v>
      </c>
      <c r="K19" s="18">
        <v>45107</v>
      </c>
      <c r="L19" s="4">
        <v>3695</v>
      </c>
      <c r="M19" s="4">
        <f>L19*25/100</f>
        <v>923.75</v>
      </c>
      <c r="N19" s="4">
        <f t="shared" ref="N19" si="6">L19+M19</f>
        <v>4618.75</v>
      </c>
      <c r="O19" s="2" t="s">
        <v>105</v>
      </c>
      <c r="P19" s="15">
        <v>45092</v>
      </c>
      <c r="Q19" s="7">
        <v>4618.71</v>
      </c>
      <c r="R19" s="21"/>
      <c r="S19" s="420"/>
      <c r="T19" s="421"/>
      <c r="U19" s="3"/>
      <c r="W19" s="13"/>
    </row>
    <row r="20" spans="1:26" s="45" customFormat="1" ht="29.25" x14ac:dyDescent="0.25">
      <c r="B20" s="44" t="s">
        <v>199</v>
      </c>
      <c r="C20" s="44" t="s">
        <v>201</v>
      </c>
      <c r="D20" s="2" t="s">
        <v>77</v>
      </c>
      <c r="E20" s="44"/>
      <c r="F20" s="44" t="s">
        <v>39</v>
      </c>
      <c r="G20" s="44" t="s">
        <v>104</v>
      </c>
      <c r="H20" s="44"/>
      <c r="I20" s="8">
        <v>44701</v>
      </c>
      <c r="J20" s="2" t="str">
        <f t="shared" si="3"/>
        <v>JN-132/2021 grupa 2</v>
      </c>
      <c r="K20" s="18">
        <v>45107</v>
      </c>
      <c r="L20" s="4">
        <v>1990.84</v>
      </c>
      <c r="M20" s="4">
        <f>L20*25/100</f>
        <v>497.71</v>
      </c>
      <c r="N20" s="4">
        <f t="shared" ref="N20" si="7">L20+M20</f>
        <v>2488.5499999999997</v>
      </c>
      <c r="O20" s="2" t="s">
        <v>105</v>
      </c>
      <c r="P20" s="15">
        <v>45107</v>
      </c>
      <c r="Q20" s="7">
        <v>1531.84</v>
      </c>
      <c r="R20" s="44"/>
      <c r="S20" s="420"/>
      <c r="T20" s="421"/>
      <c r="U20" s="3"/>
      <c r="W20" s="13"/>
    </row>
    <row r="21" spans="1:26" s="20" customFormat="1" ht="27" customHeight="1" x14ac:dyDescent="0.25">
      <c r="B21" s="19" t="s">
        <v>100</v>
      </c>
      <c r="C21" s="19" t="s">
        <v>202</v>
      </c>
      <c r="D21" s="2" t="s">
        <v>69</v>
      </c>
      <c r="E21" s="19"/>
      <c r="F21" s="19" t="s">
        <v>39</v>
      </c>
      <c r="G21" s="19" t="s">
        <v>101</v>
      </c>
      <c r="H21" s="19"/>
      <c r="I21" s="8">
        <v>44386</v>
      </c>
      <c r="J21" s="2" t="str">
        <f t="shared" si="3"/>
        <v>JN-133/2021</v>
      </c>
      <c r="K21" s="18">
        <v>46212</v>
      </c>
      <c r="L21" s="4">
        <v>1765.31</v>
      </c>
      <c r="M21" s="4">
        <f>L21*25/100</f>
        <v>441.32749999999999</v>
      </c>
      <c r="N21" s="4">
        <f t="shared" ref="N21" si="8">L21+M21</f>
        <v>2206.6374999999998</v>
      </c>
      <c r="O21" s="2" t="s">
        <v>105</v>
      </c>
      <c r="P21" s="15"/>
      <c r="Q21" s="7"/>
      <c r="R21" s="19"/>
      <c r="S21" s="420" t="s">
        <v>1471</v>
      </c>
      <c r="T21" s="421"/>
      <c r="U21" s="3"/>
      <c r="W21" s="13"/>
    </row>
    <row r="22" spans="1:26" s="27" customFormat="1" ht="36" customHeight="1" x14ac:dyDescent="0.25">
      <c r="B22" s="26" t="s">
        <v>126</v>
      </c>
      <c r="C22" s="26" t="s">
        <v>128</v>
      </c>
      <c r="D22" s="2" t="s">
        <v>97</v>
      </c>
      <c r="E22" s="26"/>
      <c r="F22" s="28" t="s">
        <v>39</v>
      </c>
      <c r="G22" s="28" t="s">
        <v>127</v>
      </c>
      <c r="H22" s="28"/>
      <c r="I22" s="8">
        <v>44550</v>
      </c>
      <c r="J22" s="2" t="str">
        <f t="shared" si="3"/>
        <v>JN-186/2021</v>
      </c>
      <c r="K22" s="18">
        <v>44957</v>
      </c>
      <c r="L22" s="4">
        <v>3249.05</v>
      </c>
      <c r="M22" s="4">
        <f t="shared" ref="M22:M23" si="9">L22*25/100</f>
        <v>812.26250000000005</v>
      </c>
      <c r="N22" s="4">
        <f t="shared" ref="N22:N23" si="10">L22+M22</f>
        <v>4061.3125</v>
      </c>
      <c r="O22" s="2" t="s">
        <v>105</v>
      </c>
      <c r="P22" s="15">
        <f>K22</f>
        <v>44957</v>
      </c>
      <c r="Q22" s="7">
        <f>N22</f>
        <v>4061.3125</v>
      </c>
      <c r="R22" s="26"/>
      <c r="S22" s="420"/>
      <c r="T22" s="421"/>
      <c r="U22" s="3"/>
      <c r="W22" s="13"/>
    </row>
    <row r="23" spans="1:26" s="32" customFormat="1" ht="24.95" customHeight="1" x14ac:dyDescent="0.25">
      <c r="B23" s="106" t="s">
        <v>522</v>
      </c>
      <c r="C23" s="106" t="s">
        <v>523</v>
      </c>
      <c r="D23" s="2" t="s">
        <v>57</v>
      </c>
      <c r="E23" s="106"/>
      <c r="F23" s="106" t="s">
        <v>39</v>
      </c>
      <c r="G23" s="106" t="s">
        <v>58</v>
      </c>
      <c r="H23" s="106"/>
      <c r="I23" s="3">
        <v>44550</v>
      </c>
      <c r="J23" s="2" t="str">
        <f t="shared" si="3"/>
        <v>JN-187/2021</v>
      </c>
      <c r="K23" s="18">
        <v>44985</v>
      </c>
      <c r="L23" s="4">
        <v>8447.81</v>
      </c>
      <c r="M23" s="4">
        <f t="shared" si="9"/>
        <v>2111.9524999999999</v>
      </c>
      <c r="N23" s="4">
        <f t="shared" si="10"/>
        <v>10559.762499999999</v>
      </c>
      <c r="O23" s="2" t="s">
        <v>105</v>
      </c>
      <c r="P23" s="15">
        <v>44980</v>
      </c>
      <c r="Q23" s="7">
        <v>9079.91</v>
      </c>
      <c r="R23" s="106"/>
      <c r="S23" s="422"/>
      <c r="T23" s="423"/>
      <c r="U23" s="3"/>
      <c r="V23" s="107"/>
      <c r="W23" s="13"/>
      <c r="X23" s="107"/>
      <c r="Y23" s="107"/>
      <c r="Z23" s="107"/>
    </row>
    <row r="24" spans="1:26" s="32" customFormat="1" ht="24.95" customHeight="1" x14ac:dyDescent="0.25">
      <c r="B24" s="29" t="s">
        <v>129</v>
      </c>
      <c r="C24" s="29" t="s">
        <v>59</v>
      </c>
      <c r="D24" s="2" t="s">
        <v>167</v>
      </c>
      <c r="E24" s="29"/>
      <c r="F24" s="29" t="s">
        <v>39</v>
      </c>
      <c r="G24" s="29" t="s">
        <v>43</v>
      </c>
      <c r="H24" s="29"/>
      <c r="I24" s="8">
        <v>44581</v>
      </c>
      <c r="J24" s="2" t="str">
        <f t="shared" ref="J24:J27" si="11">B24</f>
        <v>JN-06/2022</v>
      </c>
      <c r="K24" s="18">
        <f>I24+365</f>
        <v>44946</v>
      </c>
      <c r="L24" s="4">
        <v>3978.37</v>
      </c>
      <c r="M24" s="4">
        <f>L24*25/100</f>
        <v>994.59249999999997</v>
      </c>
      <c r="N24" s="4">
        <f t="shared" ref="N24:N27" si="12">L24+M24</f>
        <v>4972.9624999999996</v>
      </c>
      <c r="O24" s="2" t="s">
        <v>105</v>
      </c>
      <c r="P24" s="15">
        <v>44945</v>
      </c>
      <c r="Q24" s="7">
        <v>3566</v>
      </c>
      <c r="R24" s="35"/>
      <c r="S24" s="420"/>
      <c r="T24" s="421"/>
      <c r="U24" s="3"/>
      <c r="W24" s="13"/>
    </row>
    <row r="25" spans="1:26" s="363" customFormat="1" ht="24.95" customHeight="1" x14ac:dyDescent="0.25">
      <c r="B25" s="362" t="s">
        <v>895</v>
      </c>
      <c r="C25" s="362" t="s">
        <v>250</v>
      </c>
      <c r="D25" s="2" t="s">
        <v>168</v>
      </c>
      <c r="E25" s="362"/>
      <c r="F25" s="362" t="s">
        <v>39</v>
      </c>
      <c r="G25" s="362" t="s">
        <v>896</v>
      </c>
      <c r="H25" s="362"/>
      <c r="I25" s="3">
        <v>44676</v>
      </c>
      <c r="J25" s="2" t="s">
        <v>895</v>
      </c>
      <c r="K25" s="18">
        <f>I25</f>
        <v>44676</v>
      </c>
      <c r="L25" s="4">
        <v>12235.04</v>
      </c>
      <c r="M25" s="4">
        <f>L25*25/100</f>
        <v>3058.76</v>
      </c>
      <c r="N25" s="4">
        <f>L25+M25</f>
        <v>15293.800000000001</v>
      </c>
      <c r="O25" s="2" t="s">
        <v>105</v>
      </c>
      <c r="P25" s="15"/>
      <c r="Q25" s="7"/>
      <c r="R25" s="362"/>
      <c r="S25" s="422" t="s">
        <v>897</v>
      </c>
      <c r="T25" s="423"/>
      <c r="U25" s="3"/>
      <c r="W25" s="13"/>
    </row>
    <row r="26" spans="1:26" s="363" customFormat="1" ht="24.95" customHeight="1" x14ac:dyDescent="0.25">
      <c r="B26" s="362" t="s">
        <v>898</v>
      </c>
      <c r="C26" s="362" t="s">
        <v>250</v>
      </c>
      <c r="D26" s="2" t="s">
        <v>168</v>
      </c>
      <c r="E26" s="362"/>
      <c r="F26" s="362" t="s">
        <v>39</v>
      </c>
      <c r="G26" s="334" t="s">
        <v>896</v>
      </c>
      <c r="H26" s="362"/>
      <c r="I26" s="3">
        <v>44755</v>
      </c>
      <c r="J26" s="2" t="str">
        <f>B26</f>
        <v>JN-07/2022 grupa A12</v>
      </c>
      <c r="K26" s="18">
        <f>I26+30</f>
        <v>44785</v>
      </c>
      <c r="L26" s="4">
        <v>13349.5</v>
      </c>
      <c r="M26" s="4">
        <f>L26*25/100</f>
        <v>3337.375</v>
      </c>
      <c r="N26" s="4">
        <f>L26+M26</f>
        <v>16686.875</v>
      </c>
      <c r="O26" s="2" t="s">
        <v>105</v>
      </c>
      <c r="P26" s="15">
        <v>44799</v>
      </c>
      <c r="Q26" s="7">
        <f>N26</f>
        <v>16686.875</v>
      </c>
      <c r="R26" s="362"/>
      <c r="S26" s="358"/>
      <c r="T26" s="359"/>
      <c r="U26" s="3"/>
      <c r="W26" s="13"/>
    </row>
    <row r="27" spans="1:26" s="123" customFormat="1" ht="24.95" customHeight="1" x14ac:dyDescent="0.25">
      <c r="B27" s="122" t="s">
        <v>541</v>
      </c>
      <c r="C27" s="122" t="s">
        <v>267</v>
      </c>
      <c r="D27" s="2" t="s">
        <v>268</v>
      </c>
      <c r="E27" s="122"/>
      <c r="F27" s="122" t="s">
        <v>39</v>
      </c>
      <c r="G27" s="122" t="s">
        <v>542</v>
      </c>
      <c r="H27" s="122"/>
      <c r="I27" s="3">
        <v>44895</v>
      </c>
      <c r="J27" s="2" t="str">
        <f t="shared" si="11"/>
        <v>JN-16/2022 grupa 5</v>
      </c>
      <c r="K27" s="18">
        <v>44901</v>
      </c>
      <c r="L27" s="4">
        <v>151.51</v>
      </c>
      <c r="M27" s="4">
        <f t="shared" ref="M27" si="13">L27*25/100</f>
        <v>37.877499999999998</v>
      </c>
      <c r="N27" s="4">
        <f t="shared" si="12"/>
        <v>189.38749999999999</v>
      </c>
      <c r="O27" s="2" t="s">
        <v>105</v>
      </c>
      <c r="P27" s="15">
        <f t="shared" ref="P27" si="14">K27</f>
        <v>44901</v>
      </c>
      <c r="Q27" s="7">
        <f t="shared" ref="Q27" si="15">N27</f>
        <v>189.38749999999999</v>
      </c>
      <c r="R27" s="122"/>
      <c r="S27" s="120"/>
      <c r="T27" s="121"/>
      <c r="U27" s="3"/>
      <c r="W27" s="13"/>
    </row>
    <row r="28" spans="1:26" s="32" customFormat="1" ht="24.95" customHeight="1" x14ac:dyDescent="0.25">
      <c r="B28" s="33" t="s">
        <v>130</v>
      </c>
      <c r="C28" s="33" t="s">
        <v>49</v>
      </c>
      <c r="D28" s="2" t="s">
        <v>83</v>
      </c>
      <c r="E28" s="33"/>
      <c r="F28" s="29" t="s">
        <v>39</v>
      </c>
      <c r="G28" s="41" t="s">
        <v>192</v>
      </c>
      <c r="H28" s="41"/>
      <c r="I28" s="8">
        <v>44651</v>
      </c>
      <c r="J28" s="2" t="str">
        <f t="shared" ref="J28:J32" si="16">B28</f>
        <v>JN-32/2022</v>
      </c>
      <c r="K28" s="18">
        <f>I28+365</f>
        <v>45016</v>
      </c>
      <c r="L28" s="4">
        <v>17519.41</v>
      </c>
      <c r="M28" s="4">
        <f t="shared" ref="M28:M32" si="17">L28*25/100</f>
        <v>4379.8525</v>
      </c>
      <c r="N28" s="4">
        <f t="shared" ref="N28" si="18">L28+M28</f>
        <v>21899.262500000001</v>
      </c>
      <c r="O28" s="2" t="s">
        <v>105</v>
      </c>
      <c r="P28" s="15">
        <v>45016</v>
      </c>
      <c r="Q28" s="7">
        <f>N28</f>
        <v>21899.262500000001</v>
      </c>
      <c r="R28" s="41"/>
      <c r="S28" s="422"/>
      <c r="T28" s="423"/>
      <c r="U28" s="3"/>
      <c r="W28" s="13"/>
    </row>
    <row r="29" spans="1:26" s="32" customFormat="1" ht="24.95" customHeight="1" x14ac:dyDescent="0.25">
      <c r="B29" s="33" t="s">
        <v>131</v>
      </c>
      <c r="C29" s="33" t="s">
        <v>50</v>
      </c>
      <c r="D29" s="2" t="s">
        <v>84</v>
      </c>
      <c r="E29" s="33"/>
      <c r="F29" s="29" t="s">
        <v>39</v>
      </c>
      <c r="G29" s="29" t="s">
        <v>89</v>
      </c>
      <c r="H29" s="29"/>
      <c r="I29" s="8">
        <v>44669</v>
      </c>
      <c r="J29" s="2" t="str">
        <f t="shared" si="16"/>
        <v>JN-33/2022</v>
      </c>
      <c r="K29" s="18">
        <f>I29+365</f>
        <v>45034</v>
      </c>
      <c r="L29" s="4">
        <v>13139.56</v>
      </c>
      <c r="M29" s="4">
        <f t="shared" si="17"/>
        <v>3284.89</v>
      </c>
      <c r="N29" s="4">
        <f t="shared" ref="N29" si="19">L29+M29</f>
        <v>16424.45</v>
      </c>
      <c r="O29" s="2" t="s">
        <v>105</v>
      </c>
      <c r="P29" s="15">
        <f>K29</f>
        <v>45034</v>
      </c>
      <c r="Q29" s="7">
        <f>N29</f>
        <v>16424.45</v>
      </c>
      <c r="R29" s="29"/>
      <c r="S29" s="420" t="s">
        <v>485</v>
      </c>
      <c r="T29" s="421"/>
      <c r="U29" s="3"/>
      <c r="W29" s="13"/>
    </row>
    <row r="30" spans="1:26" s="32" customFormat="1" ht="24.95" customHeight="1" x14ac:dyDescent="0.25">
      <c r="B30" s="29" t="s">
        <v>133</v>
      </c>
      <c r="C30" s="29" t="s">
        <v>134</v>
      </c>
      <c r="D30" s="2" t="s">
        <v>188</v>
      </c>
      <c r="E30" s="29"/>
      <c r="F30" s="29" t="s">
        <v>39</v>
      </c>
      <c r="G30" s="29" t="s">
        <v>107</v>
      </c>
      <c r="H30" s="29"/>
      <c r="I30" s="8">
        <v>44610</v>
      </c>
      <c r="J30" s="2" t="str">
        <f t="shared" si="16"/>
        <v>JN-36/2022</v>
      </c>
      <c r="K30" s="18">
        <v>44974</v>
      </c>
      <c r="L30" s="4">
        <v>5564.67</v>
      </c>
      <c r="M30" s="4">
        <f t="shared" si="17"/>
        <v>1391.1675</v>
      </c>
      <c r="N30" s="4">
        <f t="shared" ref="N30" si="20">L30+M30</f>
        <v>6955.8374999999996</v>
      </c>
      <c r="O30" s="2" t="s">
        <v>105</v>
      </c>
      <c r="P30" s="15">
        <f>K30</f>
        <v>44974</v>
      </c>
      <c r="Q30" s="7">
        <v>2793.45</v>
      </c>
      <c r="R30" s="29"/>
      <c r="S30" s="420" t="s">
        <v>486</v>
      </c>
      <c r="T30" s="421"/>
      <c r="U30" s="3"/>
      <c r="W30" s="13"/>
    </row>
    <row r="31" spans="1:26" s="32" customFormat="1" ht="24.95" customHeight="1" x14ac:dyDescent="0.25">
      <c r="B31" s="29" t="s">
        <v>135</v>
      </c>
      <c r="C31" s="29" t="s">
        <v>136</v>
      </c>
      <c r="D31" s="2" t="s">
        <v>97</v>
      </c>
      <c r="E31" s="29"/>
      <c r="F31" s="29" t="s">
        <v>39</v>
      </c>
      <c r="G31" s="29" t="s">
        <v>98</v>
      </c>
      <c r="H31" s="29"/>
      <c r="I31" s="8">
        <v>44679</v>
      </c>
      <c r="J31" s="2" t="str">
        <f t="shared" si="16"/>
        <v>JN-37/2022</v>
      </c>
      <c r="K31" s="18">
        <v>45412</v>
      </c>
      <c r="L31" s="4">
        <v>3981.68</v>
      </c>
      <c r="M31" s="4">
        <f t="shared" si="17"/>
        <v>995.42</v>
      </c>
      <c r="N31" s="4">
        <f t="shared" ref="N31" si="21">L31+M31</f>
        <v>4977.0999999999995</v>
      </c>
      <c r="O31" s="2" t="s">
        <v>105</v>
      </c>
      <c r="P31" s="15"/>
      <c r="Q31" s="7"/>
      <c r="R31" s="29"/>
      <c r="S31" s="420" t="s">
        <v>1474</v>
      </c>
      <c r="T31" s="421"/>
      <c r="U31" s="3"/>
      <c r="W31" s="13"/>
    </row>
    <row r="32" spans="1:26" s="32" customFormat="1" ht="40.5" customHeight="1" x14ac:dyDescent="0.25">
      <c r="B32" s="29" t="s">
        <v>137</v>
      </c>
      <c r="C32" s="29" t="s">
        <v>108</v>
      </c>
      <c r="D32" s="2" t="s">
        <v>109</v>
      </c>
      <c r="E32" s="29"/>
      <c r="F32" s="29" t="s">
        <v>39</v>
      </c>
      <c r="G32" s="42" t="s">
        <v>111</v>
      </c>
      <c r="H32" s="42"/>
      <c r="I32" s="8">
        <v>44651</v>
      </c>
      <c r="J32" s="2" t="str">
        <f t="shared" si="16"/>
        <v>JN-38/2022</v>
      </c>
      <c r="K32" s="18">
        <f>I32+365</f>
        <v>45016</v>
      </c>
      <c r="L32" s="4">
        <v>26337.360000000001</v>
      </c>
      <c r="M32" s="4">
        <f t="shared" si="17"/>
        <v>6584.34</v>
      </c>
      <c r="N32" s="4">
        <f t="shared" ref="N32" si="22">L32+M32</f>
        <v>32921.699999999997</v>
      </c>
      <c r="O32" s="2" t="s">
        <v>105</v>
      </c>
      <c r="P32" s="15">
        <v>45019</v>
      </c>
      <c r="Q32" s="7">
        <v>32897.96</v>
      </c>
      <c r="R32" s="42"/>
      <c r="S32" s="422"/>
      <c r="T32" s="423"/>
      <c r="U32" s="3"/>
      <c r="W32" s="13"/>
    </row>
    <row r="33" spans="2:26" s="51" customFormat="1" ht="24.95" customHeight="1" x14ac:dyDescent="0.25">
      <c r="B33" s="29" t="s">
        <v>138</v>
      </c>
      <c r="C33" s="29" t="s">
        <v>46</v>
      </c>
      <c r="D33" s="2" t="s">
        <v>80</v>
      </c>
      <c r="E33" s="29"/>
      <c r="F33" s="29" t="s">
        <v>39</v>
      </c>
      <c r="G33" s="46" t="s">
        <v>103</v>
      </c>
      <c r="H33" s="46"/>
      <c r="I33" s="8">
        <v>44747</v>
      </c>
      <c r="J33" s="2" t="str">
        <f t="shared" ref="J33:J37" si="23">B33</f>
        <v>JN-40/2022</v>
      </c>
      <c r="K33" s="18">
        <v>45138</v>
      </c>
      <c r="L33" s="4">
        <v>10617.82</v>
      </c>
      <c r="M33" s="4">
        <f t="shared" ref="M33" si="24">L33*25/100</f>
        <v>2654.4549999999999</v>
      </c>
      <c r="N33" s="4">
        <f t="shared" ref="N33" si="25">L33+M33</f>
        <v>13272.275</v>
      </c>
      <c r="O33" s="2" t="s">
        <v>105</v>
      </c>
      <c r="P33" s="15">
        <f>K33</f>
        <v>45138</v>
      </c>
      <c r="Q33" s="7">
        <v>9815.1200000000008</v>
      </c>
      <c r="R33" s="46"/>
      <c r="S33" s="422"/>
      <c r="T33" s="423"/>
      <c r="U33" s="3"/>
      <c r="V33" s="32"/>
      <c r="W33" s="13"/>
      <c r="X33" s="32"/>
      <c r="Y33" s="32"/>
      <c r="Z33" s="32"/>
    </row>
    <row r="34" spans="2:26" s="32" customFormat="1" ht="24.95" customHeight="1" x14ac:dyDescent="0.25">
      <c r="B34" s="50" t="s">
        <v>209</v>
      </c>
      <c r="C34" s="50" t="s">
        <v>78</v>
      </c>
      <c r="D34" s="2" t="s">
        <v>79</v>
      </c>
      <c r="E34" s="50"/>
      <c r="F34" s="50" t="s">
        <v>39</v>
      </c>
      <c r="G34" s="50" t="s">
        <v>210</v>
      </c>
      <c r="H34" s="50"/>
      <c r="I34" s="8">
        <v>44759</v>
      </c>
      <c r="J34" s="2" t="str">
        <f t="shared" si="23"/>
        <v>JN-41/2022 Grupa 2</v>
      </c>
      <c r="K34" s="18">
        <f>I34+365</f>
        <v>45124</v>
      </c>
      <c r="L34" s="4">
        <v>2203.1999999999998</v>
      </c>
      <c r="M34" s="4">
        <v>0</v>
      </c>
      <c r="N34" s="4">
        <f t="shared" ref="N34" si="26">L34+M34</f>
        <v>2203.1999999999998</v>
      </c>
      <c r="O34" s="2" t="s">
        <v>105</v>
      </c>
      <c r="P34" s="15">
        <f>K34</f>
        <v>45124</v>
      </c>
      <c r="Q34" s="7">
        <v>0</v>
      </c>
      <c r="R34" s="50"/>
      <c r="S34" s="422"/>
      <c r="T34" s="423"/>
      <c r="U34" s="3"/>
      <c r="V34" s="51"/>
      <c r="W34" s="13"/>
      <c r="X34" s="51"/>
      <c r="Y34" s="51"/>
      <c r="Z34" s="51"/>
    </row>
    <row r="35" spans="2:26" s="32" customFormat="1" ht="24.95" customHeight="1" x14ac:dyDescent="0.25">
      <c r="B35" s="29" t="s">
        <v>139</v>
      </c>
      <c r="C35" s="29" t="s">
        <v>47</v>
      </c>
      <c r="D35" s="2" t="s">
        <v>81</v>
      </c>
      <c r="E35" s="29"/>
      <c r="F35" s="29" t="s">
        <v>39</v>
      </c>
      <c r="G35" s="29" t="s">
        <v>194</v>
      </c>
      <c r="H35" s="29"/>
      <c r="I35" s="8">
        <v>44764</v>
      </c>
      <c r="J35" s="2" t="str">
        <f t="shared" si="23"/>
        <v>JN-42/2022</v>
      </c>
      <c r="K35" s="18">
        <f>I35+365</f>
        <v>45129</v>
      </c>
      <c r="L35" s="4">
        <v>9832.11</v>
      </c>
      <c r="M35" s="4">
        <f>L35*25/100</f>
        <v>2458.0275000000001</v>
      </c>
      <c r="N35" s="4">
        <f t="shared" ref="N35" si="27">L35+M35</f>
        <v>12290.137500000001</v>
      </c>
      <c r="O35" s="2" t="s">
        <v>105</v>
      </c>
      <c r="P35" s="15">
        <f>K35</f>
        <v>45129</v>
      </c>
      <c r="Q35" s="7">
        <v>8088.3</v>
      </c>
      <c r="R35" s="52"/>
      <c r="S35" s="422"/>
      <c r="T35" s="423"/>
      <c r="U35" s="3"/>
      <c r="W35" s="13"/>
    </row>
    <row r="36" spans="2:26" s="32" customFormat="1" ht="24.95" customHeight="1" x14ac:dyDescent="0.25">
      <c r="B36" s="29" t="s">
        <v>140</v>
      </c>
      <c r="C36" s="29" t="s">
        <v>44</v>
      </c>
      <c r="D36" s="2" t="s">
        <v>170</v>
      </c>
      <c r="E36" s="29"/>
      <c r="F36" s="29" t="s">
        <v>39</v>
      </c>
      <c r="G36" s="50" t="s">
        <v>106</v>
      </c>
      <c r="H36" s="50"/>
      <c r="I36" s="8">
        <v>44767</v>
      </c>
      <c r="J36" s="2" t="str">
        <f t="shared" si="23"/>
        <v>JN-44/2022</v>
      </c>
      <c r="K36" s="18">
        <v>45138</v>
      </c>
      <c r="L36" s="4">
        <v>24819.83</v>
      </c>
      <c r="M36" s="4">
        <f>L36*25/100</f>
        <v>6204.9575000000004</v>
      </c>
      <c r="N36" s="4">
        <f>L36+M36</f>
        <v>31024.787500000002</v>
      </c>
      <c r="O36" s="2" t="s">
        <v>105</v>
      </c>
      <c r="P36" s="15">
        <f>K36</f>
        <v>45138</v>
      </c>
      <c r="Q36" s="7">
        <v>27636.41</v>
      </c>
      <c r="R36" s="50"/>
      <c r="S36" s="422"/>
      <c r="T36" s="423"/>
      <c r="U36" s="3"/>
      <c r="W36" s="13"/>
    </row>
    <row r="37" spans="2:26" s="32" customFormat="1" ht="24.95" customHeight="1" x14ac:dyDescent="0.25">
      <c r="B37" s="29" t="s">
        <v>141</v>
      </c>
      <c r="C37" s="29" t="s">
        <v>45</v>
      </c>
      <c r="D37" s="2" t="s">
        <v>171</v>
      </c>
      <c r="E37" s="29"/>
      <c r="F37" s="29" t="s">
        <v>39</v>
      </c>
      <c r="G37" s="50" t="s">
        <v>106</v>
      </c>
      <c r="H37" s="50"/>
      <c r="I37" s="8">
        <v>44767</v>
      </c>
      <c r="J37" s="2" t="str">
        <f t="shared" si="23"/>
        <v>JN-45/2022</v>
      </c>
      <c r="K37" s="18">
        <f>I37+365</f>
        <v>45132</v>
      </c>
      <c r="L37" s="4">
        <v>22320.13</v>
      </c>
      <c r="M37" s="4">
        <f>L37*25/100</f>
        <v>5580.0325000000003</v>
      </c>
      <c r="N37" s="4">
        <f>L37+M37</f>
        <v>27900.162500000002</v>
      </c>
      <c r="O37" s="2" t="s">
        <v>105</v>
      </c>
      <c r="P37" s="15">
        <f>K37</f>
        <v>45132</v>
      </c>
      <c r="Q37" s="7">
        <v>22545.33</v>
      </c>
      <c r="R37" s="29"/>
      <c r="S37" s="422"/>
      <c r="T37" s="423"/>
      <c r="U37" s="3"/>
      <c r="W37" s="13"/>
    </row>
    <row r="38" spans="2:26" s="32" customFormat="1" ht="24.95" customHeight="1" x14ac:dyDescent="0.25">
      <c r="B38" s="29" t="s">
        <v>142</v>
      </c>
      <c r="C38" s="29" t="s">
        <v>48</v>
      </c>
      <c r="D38" s="2" t="s">
        <v>82</v>
      </c>
      <c r="E38" s="29"/>
      <c r="F38" s="29" t="s">
        <v>39</v>
      </c>
      <c r="G38" s="77" t="s">
        <v>110</v>
      </c>
      <c r="H38" s="77"/>
      <c r="I38" s="8">
        <v>44832</v>
      </c>
      <c r="J38" s="2" t="str">
        <f t="shared" ref="J38" si="28">B38</f>
        <v>JN-46/2022</v>
      </c>
      <c r="K38" s="10">
        <v>45196</v>
      </c>
      <c r="L38" s="4">
        <v>19873.21</v>
      </c>
      <c r="M38" s="4">
        <v>2583.15</v>
      </c>
      <c r="N38" s="4">
        <f>SUM(L38:M38)</f>
        <v>22456.36</v>
      </c>
      <c r="O38" s="2" t="s">
        <v>105</v>
      </c>
      <c r="P38" s="11">
        <v>45196</v>
      </c>
      <c r="Q38" s="7">
        <v>17857.96</v>
      </c>
      <c r="R38" s="29"/>
      <c r="S38" s="422"/>
      <c r="T38" s="423"/>
      <c r="U38" s="3"/>
      <c r="W38" s="13"/>
    </row>
    <row r="39" spans="2:26" s="32" customFormat="1" ht="24.95" customHeight="1" x14ac:dyDescent="0.25">
      <c r="B39" s="29" t="s">
        <v>143</v>
      </c>
      <c r="C39" s="29" t="s">
        <v>85</v>
      </c>
      <c r="D39" s="2" t="s">
        <v>172</v>
      </c>
      <c r="E39" s="29"/>
      <c r="F39" s="29" t="s">
        <v>39</v>
      </c>
      <c r="G39" s="55" t="s">
        <v>107</v>
      </c>
      <c r="H39" s="55"/>
      <c r="I39" s="8">
        <v>44829</v>
      </c>
      <c r="J39" s="2" t="str">
        <f t="shared" ref="J39:J41" si="29">B39</f>
        <v>JN-47/2022</v>
      </c>
      <c r="K39" s="18">
        <f>I39+365</f>
        <v>45194</v>
      </c>
      <c r="L39" s="4">
        <v>8690.42</v>
      </c>
      <c r="M39" s="4">
        <f>L39*25/100</f>
        <v>2172.605</v>
      </c>
      <c r="N39" s="4">
        <f t="shared" ref="N39:N41" si="30">L39+M39</f>
        <v>10863.025</v>
      </c>
      <c r="O39" s="2" t="s">
        <v>105</v>
      </c>
      <c r="P39" s="15">
        <f>K39</f>
        <v>45194</v>
      </c>
      <c r="Q39" s="7">
        <v>2454.7399999999998</v>
      </c>
      <c r="R39" s="55"/>
      <c r="S39" s="422"/>
      <c r="T39" s="423"/>
      <c r="U39" s="3"/>
      <c r="W39" s="13"/>
    </row>
    <row r="40" spans="2:26" s="62" customFormat="1" ht="24.95" customHeight="1" x14ac:dyDescent="0.25">
      <c r="B40" s="29" t="s">
        <v>144</v>
      </c>
      <c r="C40" s="29" t="s">
        <v>86</v>
      </c>
      <c r="D40" s="2" t="s">
        <v>173</v>
      </c>
      <c r="E40" s="29"/>
      <c r="F40" s="29" t="s">
        <v>39</v>
      </c>
      <c r="G40" s="77" t="s">
        <v>107</v>
      </c>
      <c r="H40" s="77"/>
      <c r="I40" s="8">
        <v>44856</v>
      </c>
      <c r="J40" s="2" t="str">
        <f t="shared" si="29"/>
        <v>JN-48/2022</v>
      </c>
      <c r="K40" s="18">
        <f>I40+364</f>
        <v>45220</v>
      </c>
      <c r="L40" s="4">
        <v>6145.07</v>
      </c>
      <c r="M40" s="4">
        <f>L40*13/100</f>
        <v>798.85910000000001</v>
      </c>
      <c r="N40" s="4">
        <f t="shared" si="30"/>
        <v>6943.9290999999994</v>
      </c>
      <c r="O40" s="2" t="s">
        <v>105</v>
      </c>
      <c r="P40" s="15">
        <f>K40</f>
        <v>45220</v>
      </c>
      <c r="Q40" s="7">
        <v>0</v>
      </c>
      <c r="R40" s="77"/>
      <c r="S40" s="422"/>
      <c r="T40" s="423"/>
      <c r="U40" s="3"/>
      <c r="V40" s="32"/>
      <c r="W40" s="13"/>
      <c r="X40" s="32"/>
      <c r="Y40" s="32"/>
      <c r="Z40" s="32"/>
    </row>
    <row r="41" spans="2:26" s="32" customFormat="1" ht="24.95" customHeight="1" x14ac:dyDescent="0.25">
      <c r="B41" s="61" t="s">
        <v>217</v>
      </c>
      <c r="C41" s="12" t="s">
        <v>145</v>
      </c>
      <c r="D41" s="34" t="s">
        <v>174</v>
      </c>
      <c r="E41" s="61"/>
      <c r="F41" s="61" t="s">
        <v>39</v>
      </c>
      <c r="G41" s="61" t="s">
        <v>216</v>
      </c>
      <c r="H41" s="61"/>
      <c r="I41" s="8">
        <v>44897</v>
      </c>
      <c r="J41" s="2" t="str">
        <f t="shared" si="29"/>
        <v>JN-50/2022 grupa 3</v>
      </c>
      <c r="K41" s="18">
        <f>I41+90</f>
        <v>44987</v>
      </c>
      <c r="L41" s="4">
        <v>7182.96</v>
      </c>
      <c r="M41" s="4">
        <f>L41*25/100</f>
        <v>1795.74</v>
      </c>
      <c r="N41" s="4">
        <f t="shared" si="30"/>
        <v>8978.7000000000007</v>
      </c>
      <c r="O41" s="2" t="s">
        <v>105</v>
      </c>
      <c r="P41" s="15">
        <v>44979</v>
      </c>
      <c r="Q41" s="7">
        <f>L41</f>
        <v>7182.96</v>
      </c>
      <c r="R41" s="61"/>
      <c r="S41" s="422" t="s">
        <v>494</v>
      </c>
      <c r="T41" s="423"/>
      <c r="U41" s="3"/>
      <c r="V41" s="62"/>
      <c r="W41" s="13"/>
      <c r="X41" s="62"/>
      <c r="Y41" s="62"/>
      <c r="Z41" s="62"/>
    </row>
    <row r="42" spans="2:26" s="32" customFormat="1" ht="24.95" customHeight="1" x14ac:dyDescent="0.25">
      <c r="B42" s="33" t="s">
        <v>146</v>
      </c>
      <c r="C42" s="33" t="s">
        <v>70</v>
      </c>
      <c r="D42" s="2" t="s">
        <v>71</v>
      </c>
      <c r="E42" s="29"/>
      <c r="F42" s="29" t="s">
        <v>39</v>
      </c>
      <c r="G42" s="29" t="s">
        <v>239</v>
      </c>
      <c r="H42" s="29"/>
      <c r="I42" s="8">
        <v>44572</v>
      </c>
      <c r="J42" s="2" t="str">
        <f t="shared" ref="J42" si="31">B42</f>
        <v>JN-56/2022</v>
      </c>
      <c r="K42" s="18">
        <v>44957</v>
      </c>
      <c r="L42" s="4">
        <v>9147.92</v>
      </c>
      <c r="M42" s="4">
        <f t="shared" ref="M42:M43" si="32">L42*25/100</f>
        <v>2286.98</v>
      </c>
      <c r="N42" s="4">
        <f t="shared" ref="N42" si="33">L42+M42</f>
        <v>11434.9</v>
      </c>
      <c r="O42" s="2" t="s">
        <v>105</v>
      </c>
      <c r="P42" s="15">
        <v>44951</v>
      </c>
      <c r="Q42" s="7">
        <f t="shared" ref="Q42:Q47" si="34">N42</f>
        <v>11434.9</v>
      </c>
      <c r="R42" s="74"/>
      <c r="S42" s="422"/>
      <c r="T42" s="423"/>
      <c r="U42" s="3"/>
      <c r="W42" s="13"/>
    </row>
    <row r="43" spans="2:26" s="32" customFormat="1" ht="24.95" customHeight="1" x14ac:dyDescent="0.25">
      <c r="B43" s="29" t="s">
        <v>147</v>
      </c>
      <c r="C43" s="29" t="s">
        <v>148</v>
      </c>
      <c r="D43" s="2" t="s">
        <v>90</v>
      </c>
      <c r="E43" s="29"/>
      <c r="F43" s="29" t="s">
        <v>39</v>
      </c>
      <c r="G43" s="29" t="s">
        <v>99</v>
      </c>
      <c r="H43" s="29"/>
      <c r="I43" s="8">
        <v>44904</v>
      </c>
      <c r="J43" s="2" t="str">
        <f>B43</f>
        <v>JN-59/2022</v>
      </c>
      <c r="K43" s="18">
        <v>45291</v>
      </c>
      <c r="L43" s="4">
        <v>19775.7</v>
      </c>
      <c r="M43" s="4">
        <f t="shared" si="32"/>
        <v>4943.9250000000002</v>
      </c>
      <c r="N43" s="4">
        <f t="shared" ref="N43:N47" si="35">L43+M43</f>
        <v>24719.625</v>
      </c>
      <c r="O43" s="2" t="s">
        <v>105</v>
      </c>
      <c r="P43" s="15">
        <f t="shared" ref="P43:P53" si="36">K43</f>
        <v>45291</v>
      </c>
      <c r="Q43" s="7">
        <f t="shared" si="34"/>
        <v>24719.625</v>
      </c>
      <c r="R43" s="29"/>
      <c r="S43" s="422"/>
      <c r="T43" s="423"/>
      <c r="U43" s="3"/>
      <c r="W43" s="13"/>
    </row>
    <row r="44" spans="2:26" s="32" customFormat="1" ht="24.95" customHeight="1" x14ac:dyDescent="0.25">
      <c r="B44" s="29" t="s">
        <v>149</v>
      </c>
      <c r="C44" s="29" t="s">
        <v>150</v>
      </c>
      <c r="D44" s="2" t="s">
        <v>93</v>
      </c>
      <c r="E44" s="29"/>
      <c r="F44" s="29" t="s">
        <v>39</v>
      </c>
      <c r="G44" s="63" t="s">
        <v>124</v>
      </c>
      <c r="H44" s="63"/>
      <c r="I44" s="8">
        <v>44907</v>
      </c>
      <c r="J44" s="2" t="str">
        <f t="shared" ref="J44:J47" si="37">B44</f>
        <v>JN-60/2022</v>
      </c>
      <c r="K44" s="18">
        <v>45291</v>
      </c>
      <c r="L44" s="4">
        <v>6105.25</v>
      </c>
      <c r="M44" s="4">
        <v>0</v>
      </c>
      <c r="N44" s="4">
        <f t="shared" si="35"/>
        <v>6105.25</v>
      </c>
      <c r="O44" s="2" t="s">
        <v>105</v>
      </c>
      <c r="P44" s="15">
        <f t="shared" si="36"/>
        <v>45291</v>
      </c>
      <c r="Q44" s="7">
        <f t="shared" si="34"/>
        <v>6105.25</v>
      </c>
      <c r="R44" s="63"/>
      <c r="S44" s="422"/>
      <c r="T44" s="423"/>
      <c r="U44" s="3"/>
      <c r="W44" s="13"/>
    </row>
    <row r="45" spans="2:26" s="32" customFormat="1" ht="29.25" x14ac:dyDescent="0.25">
      <c r="B45" s="29" t="s">
        <v>151</v>
      </c>
      <c r="C45" s="29" t="s">
        <v>152</v>
      </c>
      <c r="D45" s="2" t="s">
        <v>94</v>
      </c>
      <c r="E45" s="29"/>
      <c r="F45" s="29" t="s">
        <v>39</v>
      </c>
      <c r="G45" s="63" t="s">
        <v>125</v>
      </c>
      <c r="H45" s="63"/>
      <c r="I45" s="8">
        <v>44907</v>
      </c>
      <c r="J45" s="2" t="str">
        <f t="shared" si="37"/>
        <v>JN-61/2022</v>
      </c>
      <c r="K45" s="18">
        <v>45291</v>
      </c>
      <c r="L45" s="4">
        <v>14864.95</v>
      </c>
      <c r="M45" s="4">
        <f t="shared" ref="M45" si="38">L45*25/100</f>
        <v>3716.2375000000002</v>
      </c>
      <c r="N45" s="4">
        <f t="shared" si="35"/>
        <v>18581.1875</v>
      </c>
      <c r="O45" s="2" t="s">
        <v>105</v>
      </c>
      <c r="P45" s="15">
        <f t="shared" si="36"/>
        <v>45291</v>
      </c>
      <c r="Q45" s="7">
        <f t="shared" si="34"/>
        <v>18581.1875</v>
      </c>
      <c r="R45" s="63"/>
      <c r="S45" s="422"/>
      <c r="T45" s="423"/>
      <c r="U45" s="3"/>
      <c r="W45" s="13"/>
    </row>
    <row r="46" spans="2:26" s="32" customFormat="1" ht="39" x14ac:dyDescent="0.25">
      <c r="B46" s="29" t="s">
        <v>153</v>
      </c>
      <c r="C46" s="29" t="s">
        <v>154</v>
      </c>
      <c r="D46" s="2" t="s">
        <v>95</v>
      </c>
      <c r="E46" s="29"/>
      <c r="F46" s="29" t="s">
        <v>39</v>
      </c>
      <c r="G46" s="63" t="s">
        <v>124</v>
      </c>
      <c r="H46" s="63"/>
      <c r="I46" s="8">
        <v>44907</v>
      </c>
      <c r="J46" s="2" t="str">
        <f t="shared" si="37"/>
        <v>JN-62/2022</v>
      </c>
      <c r="K46" s="18">
        <v>45291</v>
      </c>
      <c r="L46" s="4">
        <v>3716.24</v>
      </c>
      <c r="M46" s="4">
        <v>0</v>
      </c>
      <c r="N46" s="4">
        <f t="shared" si="35"/>
        <v>3716.24</v>
      </c>
      <c r="O46" s="2" t="s">
        <v>105</v>
      </c>
      <c r="P46" s="15">
        <f t="shared" si="36"/>
        <v>45291</v>
      </c>
      <c r="Q46" s="7">
        <f t="shared" si="34"/>
        <v>3716.24</v>
      </c>
      <c r="R46" s="63"/>
      <c r="S46" s="422"/>
      <c r="T46" s="423"/>
      <c r="U46" s="3"/>
      <c r="W46" s="13"/>
    </row>
    <row r="47" spans="2:26" s="32" customFormat="1" ht="48.75" x14ac:dyDescent="0.25">
      <c r="B47" s="29" t="s">
        <v>155</v>
      </c>
      <c r="C47" s="29" t="s">
        <v>156</v>
      </c>
      <c r="D47" s="2" t="s">
        <v>96</v>
      </c>
      <c r="E47" s="29"/>
      <c r="F47" s="29" t="s">
        <v>39</v>
      </c>
      <c r="G47" s="63" t="s">
        <v>124</v>
      </c>
      <c r="H47" s="63"/>
      <c r="I47" s="8">
        <v>44907</v>
      </c>
      <c r="J47" s="2" t="str">
        <f t="shared" si="37"/>
        <v>JN-63/2022</v>
      </c>
      <c r="K47" s="18">
        <v>45291</v>
      </c>
      <c r="L47" s="4">
        <v>5176.1899999999996</v>
      </c>
      <c r="M47" s="4">
        <v>0</v>
      </c>
      <c r="N47" s="4">
        <f t="shared" si="35"/>
        <v>5176.1899999999996</v>
      </c>
      <c r="O47" s="2" t="s">
        <v>105</v>
      </c>
      <c r="P47" s="15">
        <f t="shared" si="36"/>
        <v>45291</v>
      </c>
      <c r="Q47" s="7">
        <f t="shared" si="34"/>
        <v>5176.1899999999996</v>
      </c>
      <c r="R47" s="63"/>
      <c r="S47" s="422"/>
      <c r="T47" s="423"/>
      <c r="U47" s="3"/>
      <c r="W47" s="13"/>
    </row>
    <row r="48" spans="2:26" s="32" customFormat="1" ht="48.75" x14ac:dyDescent="0.25">
      <c r="B48" s="29" t="s">
        <v>157</v>
      </c>
      <c r="C48" s="29" t="s">
        <v>158</v>
      </c>
      <c r="D48" s="2" t="s">
        <v>123</v>
      </c>
      <c r="E48" s="29"/>
      <c r="F48" s="29" t="s">
        <v>39</v>
      </c>
      <c r="G48" s="29" t="s">
        <v>92</v>
      </c>
      <c r="H48" s="29"/>
      <c r="I48" s="8">
        <v>44916</v>
      </c>
      <c r="J48" s="2" t="str">
        <f t="shared" ref="J48" si="39">B48</f>
        <v>JN-66/2022</v>
      </c>
      <c r="K48" s="18">
        <v>45291</v>
      </c>
      <c r="L48" s="4">
        <v>26260.23</v>
      </c>
      <c r="M48" s="4">
        <f>L48*25/100</f>
        <v>6565.0574999999999</v>
      </c>
      <c r="N48" s="4">
        <f t="shared" ref="N48" si="40">L48+M48</f>
        <v>32825.287499999999</v>
      </c>
      <c r="O48" s="2" t="s">
        <v>105</v>
      </c>
      <c r="P48" s="15">
        <f t="shared" si="36"/>
        <v>45291</v>
      </c>
      <c r="Q48" s="7">
        <v>29157.1</v>
      </c>
      <c r="R48" s="29"/>
      <c r="S48" s="420"/>
      <c r="T48" s="421"/>
      <c r="U48" s="3"/>
      <c r="W48" s="13"/>
    </row>
    <row r="49" spans="2:26" s="32" customFormat="1" ht="24.95" customHeight="1" x14ac:dyDescent="0.25">
      <c r="B49" s="29" t="s">
        <v>159</v>
      </c>
      <c r="C49" s="29" t="s">
        <v>160</v>
      </c>
      <c r="D49" s="2" t="s">
        <v>112</v>
      </c>
      <c r="E49" s="29"/>
      <c r="F49" s="29" t="s">
        <v>39</v>
      </c>
      <c r="G49" s="60" t="s">
        <v>113</v>
      </c>
      <c r="H49" s="60"/>
      <c r="I49" s="8">
        <v>44890</v>
      </c>
      <c r="J49" s="2" t="str">
        <f t="shared" ref="J49" si="41">B49</f>
        <v>JN-67/2022</v>
      </c>
      <c r="K49" s="18">
        <v>45291</v>
      </c>
      <c r="L49" s="4">
        <v>5849.09</v>
      </c>
      <c r="M49" s="4">
        <f>L49*25/100</f>
        <v>1462.2725</v>
      </c>
      <c r="N49" s="4">
        <f t="shared" ref="N49" si="42">L49+M49</f>
        <v>7311.3625000000002</v>
      </c>
      <c r="O49" s="2" t="s">
        <v>105</v>
      </c>
      <c r="P49" s="15">
        <f t="shared" si="36"/>
        <v>45291</v>
      </c>
      <c r="Q49" s="7">
        <f>N49</f>
        <v>7311.3625000000002</v>
      </c>
      <c r="R49" s="60"/>
      <c r="S49" s="420"/>
      <c r="T49" s="421"/>
      <c r="U49" s="3"/>
      <c r="W49" s="13"/>
    </row>
    <row r="50" spans="2:26" s="69" customFormat="1" ht="24.95" customHeight="1" x14ac:dyDescent="0.25">
      <c r="B50" s="29" t="s">
        <v>231</v>
      </c>
      <c r="C50" s="29" t="s">
        <v>161</v>
      </c>
      <c r="D50" s="2" t="s">
        <v>177</v>
      </c>
      <c r="E50" s="29"/>
      <c r="F50" s="29" t="s">
        <v>39</v>
      </c>
      <c r="G50" s="68" t="s">
        <v>91</v>
      </c>
      <c r="H50" s="68"/>
      <c r="I50" s="8">
        <v>44909</v>
      </c>
      <c r="J50" s="2" t="str">
        <f t="shared" ref="J50:J52" si="43">B50</f>
        <v>JN-70/2022 grupa 1</v>
      </c>
      <c r="K50" s="10">
        <v>45291</v>
      </c>
      <c r="L50" s="4">
        <v>4983.43</v>
      </c>
      <c r="M50" s="4">
        <f t="shared" ref="M50:M51" si="44">L50*25/100</f>
        <v>1245.8575000000001</v>
      </c>
      <c r="N50" s="4">
        <f t="shared" ref="N50:N51" si="45">L50+M50</f>
        <v>6229.2875000000004</v>
      </c>
      <c r="O50" s="2" t="s">
        <v>105</v>
      </c>
      <c r="P50" s="11">
        <f t="shared" si="36"/>
        <v>45291</v>
      </c>
      <c r="Q50" s="7">
        <v>6237.5</v>
      </c>
      <c r="R50" s="68"/>
      <c r="S50" s="432"/>
      <c r="T50" s="431"/>
      <c r="U50" s="3"/>
      <c r="V50" s="32"/>
      <c r="W50" s="13"/>
      <c r="X50" s="32"/>
      <c r="Y50" s="32"/>
      <c r="Z50" s="32"/>
    </row>
    <row r="51" spans="2:26" s="32" customFormat="1" ht="54" customHeight="1" x14ac:dyDescent="0.25">
      <c r="B51" s="68" t="s">
        <v>232</v>
      </c>
      <c r="C51" s="68" t="s">
        <v>233</v>
      </c>
      <c r="D51" s="2" t="s">
        <v>177</v>
      </c>
      <c r="E51" s="68"/>
      <c r="F51" s="68" t="s">
        <v>39</v>
      </c>
      <c r="G51" s="131" t="s">
        <v>587</v>
      </c>
      <c r="H51" s="68"/>
      <c r="I51" s="8">
        <v>44540</v>
      </c>
      <c r="J51" s="2" t="str">
        <f t="shared" si="43"/>
        <v>JN-70/2022 grupa 2</v>
      </c>
      <c r="K51" s="10">
        <v>45291</v>
      </c>
      <c r="L51" s="4">
        <v>1785.43</v>
      </c>
      <c r="M51" s="4">
        <f t="shared" si="44"/>
        <v>446.35750000000002</v>
      </c>
      <c r="N51" s="4">
        <f t="shared" si="45"/>
        <v>2231.7874999999999</v>
      </c>
      <c r="O51" s="2" t="s">
        <v>105</v>
      </c>
      <c r="P51" s="11">
        <f t="shared" si="36"/>
        <v>45291</v>
      </c>
      <c r="Q51" s="7">
        <v>1015.1</v>
      </c>
      <c r="R51" s="68" t="s">
        <v>40</v>
      </c>
      <c r="S51" s="432" t="s">
        <v>588</v>
      </c>
      <c r="T51" s="431"/>
      <c r="U51" s="3"/>
      <c r="V51" s="69"/>
      <c r="W51" s="13"/>
      <c r="X51" s="69"/>
      <c r="Y51" s="69"/>
      <c r="Z51" s="69"/>
    </row>
    <row r="52" spans="2:26" s="32" customFormat="1" ht="37.5" customHeight="1" x14ac:dyDescent="0.25">
      <c r="B52" s="29" t="s">
        <v>162</v>
      </c>
      <c r="C52" s="29" t="s">
        <v>163</v>
      </c>
      <c r="D52" s="2" t="s">
        <v>57</v>
      </c>
      <c r="E52" s="29"/>
      <c r="F52" s="29" t="s">
        <v>39</v>
      </c>
      <c r="G52" s="29" t="s">
        <v>58</v>
      </c>
      <c r="H52" s="29"/>
      <c r="I52" s="8">
        <v>44925</v>
      </c>
      <c r="J52" s="2" t="str">
        <f t="shared" si="43"/>
        <v>JN-71/2022</v>
      </c>
      <c r="K52" s="10">
        <v>45291</v>
      </c>
      <c r="L52" s="4">
        <v>6511.42</v>
      </c>
      <c r="M52" s="4">
        <f t="shared" ref="M52" si="46">L52*25/100</f>
        <v>1627.855</v>
      </c>
      <c r="N52" s="4">
        <f t="shared" ref="N52" si="47">L52+M52</f>
        <v>8139.2749999999996</v>
      </c>
      <c r="O52" s="2" t="s">
        <v>105</v>
      </c>
      <c r="P52" s="11">
        <f t="shared" si="36"/>
        <v>45291</v>
      </c>
      <c r="Q52" s="7">
        <v>5601.7</v>
      </c>
      <c r="R52" s="73" t="s">
        <v>40</v>
      </c>
      <c r="S52" s="432"/>
      <c r="T52" s="431"/>
      <c r="U52" s="3"/>
      <c r="W52" s="13"/>
    </row>
    <row r="53" spans="2:26" s="39" customFormat="1" ht="24.95" customHeight="1" x14ac:dyDescent="0.25">
      <c r="B53" s="29" t="s">
        <v>164</v>
      </c>
      <c r="C53" s="29" t="s">
        <v>165</v>
      </c>
      <c r="D53" s="2" t="s">
        <v>66</v>
      </c>
      <c r="E53" s="29"/>
      <c r="F53" s="29" t="s">
        <v>39</v>
      </c>
      <c r="G53" s="64" t="s">
        <v>67</v>
      </c>
      <c r="H53" s="64"/>
      <c r="I53" s="8">
        <v>44897</v>
      </c>
      <c r="J53" s="2" t="str">
        <f t="shared" ref="J53" si="48">B53</f>
        <v>JN-72/2022</v>
      </c>
      <c r="K53" s="18">
        <v>45291</v>
      </c>
      <c r="L53" s="4">
        <v>3604.01</v>
      </c>
      <c r="M53" s="4">
        <f>L53*25/100</f>
        <v>901.00250000000005</v>
      </c>
      <c r="N53" s="4">
        <f t="shared" ref="N53" si="49">L53+M53</f>
        <v>4505.0125000000007</v>
      </c>
      <c r="O53" s="2" t="s">
        <v>105</v>
      </c>
      <c r="P53" s="15">
        <f t="shared" si="36"/>
        <v>45291</v>
      </c>
      <c r="Q53" s="7">
        <v>4358.75</v>
      </c>
      <c r="R53" s="29"/>
      <c r="S53" s="420"/>
      <c r="T53" s="421"/>
      <c r="U53" s="3"/>
      <c r="V53" s="32"/>
      <c r="W53" s="13"/>
      <c r="X53" s="32"/>
      <c r="Y53" s="32"/>
      <c r="Z53" s="32"/>
    </row>
    <row r="54" spans="2:26" s="126" customFormat="1" ht="24.95" customHeight="1" x14ac:dyDescent="0.25">
      <c r="B54" s="125" t="s">
        <v>545</v>
      </c>
      <c r="C54" s="125" t="s">
        <v>546</v>
      </c>
      <c r="D54" s="2" t="s">
        <v>547</v>
      </c>
      <c r="E54" s="125"/>
      <c r="F54" s="125" t="s">
        <v>39</v>
      </c>
      <c r="G54" s="125" t="s">
        <v>548</v>
      </c>
      <c r="H54" s="125"/>
      <c r="I54" s="8">
        <v>44638</v>
      </c>
      <c r="J54" s="2" t="str">
        <f t="shared" ref="J54" si="50">B54</f>
        <v>JN-83/2022</v>
      </c>
      <c r="K54" s="18">
        <v>44638</v>
      </c>
      <c r="L54" s="4">
        <v>29250</v>
      </c>
      <c r="M54" s="4">
        <v>0</v>
      </c>
      <c r="N54" s="4">
        <f t="shared" ref="N54" si="51">L54+M54</f>
        <v>29250</v>
      </c>
      <c r="O54" s="2" t="s">
        <v>184</v>
      </c>
      <c r="P54" s="15">
        <v>44639</v>
      </c>
      <c r="Q54" s="7">
        <f>N54</f>
        <v>29250</v>
      </c>
      <c r="R54" s="125"/>
      <c r="S54" s="420"/>
      <c r="T54" s="421"/>
      <c r="U54" s="3"/>
      <c r="W54" s="13"/>
    </row>
    <row r="55" spans="2:26" s="43" customFormat="1" ht="29.25" x14ac:dyDescent="0.25">
      <c r="B55" s="348" t="s">
        <v>185</v>
      </c>
      <c r="C55" s="36" t="s">
        <v>186</v>
      </c>
      <c r="D55" s="2" t="s">
        <v>187</v>
      </c>
      <c r="E55" s="36"/>
      <c r="F55" s="40" t="s">
        <v>39</v>
      </c>
      <c r="G55" s="40" t="s">
        <v>189</v>
      </c>
      <c r="H55" s="40"/>
      <c r="I55" s="8">
        <v>44601</v>
      </c>
      <c r="J55" s="2" t="str">
        <f t="shared" ref="J55:J56" si="52">B55</f>
        <v>JN-97/2022</v>
      </c>
      <c r="K55" s="18">
        <f>I55+60</f>
        <v>44661</v>
      </c>
      <c r="L55" s="4">
        <v>6370.7</v>
      </c>
      <c r="M55" s="4">
        <f t="shared" ref="M55" si="53">L55*25/100</f>
        <v>1592.675</v>
      </c>
      <c r="N55" s="4">
        <f t="shared" ref="N55:N56" si="54">L55+M55</f>
        <v>7963.375</v>
      </c>
      <c r="O55" s="2" t="s">
        <v>105</v>
      </c>
      <c r="P55" s="15"/>
      <c r="Q55" s="7"/>
      <c r="R55" s="40"/>
      <c r="S55" s="37"/>
      <c r="T55" s="38"/>
      <c r="U55" s="3"/>
      <c r="V55" s="39"/>
      <c r="W55" s="13"/>
      <c r="X55" s="39"/>
      <c r="Y55" s="39"/>
      <c r="Z55" s="39"/>
    </row>
    <row r="56" spans="2:26" s="376" customFormat="1" ht="29.25" customHeight="1" x14ac:dyDescent="0.25">
      <c r="B56" s="374" t="s">
        <v>195</v>
      </c>
      <c r="C56" s="374" t="s">
        <v>196</v>
      </c>
      <c r="D56" s="2" t="s">
        <v>197</v>
      </c>
      <c r="E56" s="374"/>
      <c r="F56" s="374" t="s">
        <v>39</v>
      </c>
      <c r="G56" s="374" t="s">
        <v>204</v>
      </c>
      <c r="H56" s="374"/>
      <c r="I56" s="3">
        <v>44700</v>
      </c>
      <c r="J56" s="2" t="str">
        <f t="shared" si="52"/>
        <v>JN-131/2022</v>
      </c>
      <c r="K56" s="18">
        <v>45382</v>
      </c>
      <c r="L56" s="4">
        <v>9954.2099999999991</v>
      </c>
      <c r="M56" s="4">
        <v>0</v>
      </c>
      <c r="N56" s="4">
        <f t="shared" si="54"/>
        <v>9954.2099999999991</v>
      </c>
      <c r="O56" s="2" t="s">
        <v>184</v>
      </c>
      <c r="P56" s="15"/>
      <c r="Q56" s="7"/>
      <c r="R56" s="374"/>
      <c r="S56" s="371"/>
      <c r="T56" s="398" t="s">
        <v>1508</v>
      </c>
      <c r="U56" s="375"/>
      <c r="W56" s="13">
        <v>0</v>
      </c>
    </row>
    <row r="57" spans="2:26" s="54" customFormat="1" ht="29.25" x14ac:dyDescent="0.25">
      <c r="B57" s="47" t="s">
        <v>205</v>
      </c>
      <c r="C57" s="47" t="s">
        <v>206</v>
      </c>
      <c r="D57" s="2" t="s">
        <v>207</v>
      </c>
      <c r="E57" s="47"/>
      <c r="F57" s="49" t="s">
        <v>39</v>
      </c>
      <c r="G57" s="49" t="s">
        <v>208</v>
      </c>
      <c r="H57" s="49"/>
      <c r="I57" s="8">
        <v>44776</v>
      </c>
      <c r="J57" s="2" t="str">
        <f t="shared" ref="J57" si="55">B57</f>
        <v>JN-167/2022</v>
      </c>
      <c r="K57" s="18">
        <v>45016</v>
      </c>
      <c r="L57" s="4">
        <v>18547.349999999999</v>
      </c>
      <c r="M57" s="4">
        <f>L57*25/100</f>
        <v>4636.8374999999996</v>
      </c>
      <c r="N57" s="4">
        <f t="shared" ref="N57" si="56">L57+M57</f>
        <v>23184.1875</v>
      </c>
      <c r="O57" s="2" t="s">
        <v>105</v>
      </c>
      <c r="P57" s="15">
        <v>44565</v>
      </c>
      <c r="Q57" s="7">
        <v>23184.19</v>
      </c>
      <c r="R57" s="47"/>
      <c r="S57" s="422"/>
      <c r="T57" s="423"/>
      <c r="U57" s="3"/>
      <c r="V57" s="48"/>
      <c r="W57" s="13"/>
      <c r="X57" s="48"/>
      <c r="Y57" s="48"/>
      <c r="Z57" s="48"/>
    </row>
    <row r="58" spans="2:26" s="57" customFormat="1" ht="19.5" x14ac:dyDescent="0.25">
      <c r="B58" s="53" t="s">
        <v>211</v>
      </c>
      <c r="C58" s="53" t="s">
        <v>212</v>
      </c>
      <c r="D58" s="2" t="s">
        <v>213</v>
      </c>
      <c r="E58" s="53"/>
      <c r="F58" s="76" t="s">
        <v>39</v>
      </c>
      <c r="G58" s="76" t="s">
        <v>240</v>
      </c>
      <c r="H58" s="76"/>
      <c r="I58" s="8">
        <v>44907</v>
      </c>
      <c r="J58" s="2" t="str">
        <f t="shared" ref="J58:J67" si="57">B58</f>
        <v>JN-172/2022</v>
      </c>
      <c r="K58" s="18">
        <v>45016</v>
      </c>
      <c r="L58" s="4">
        <v>19430.62</v>
      </c>
      <c r="M58" s="4">
        <f>L58*25/100</f>
        <v>4857.6549999999997</v>
      </c>
      <c r="N58" s="4">
        <f t="shared" ref="N58:N59" si="58">L58+M58</f>
        <v>24288.274999999998</v>
      </c>
      <c r="O58" s="2" t="s">
        <v>105</v>
      </c>
      <c r="P58" s="15">
        <v>45029</v>
      </c>
      <c r="Q58" s="7">
        <f>N58</f>
        <v>24288.274999999998</v>
      </c>
      <c r="R58" s="53"/>
      <c r="S58" s="422"/>
      <c r="T58" s="423"/>
      <c r="U58" s="3"/>
      <c r="V58" s="54"/>
      <c r="W58" s="13"/>
      <c r="X58" s="54"/>
      <c r="Y58" s="54"/>
      <c r="Z58" s="54"/>
    </row>
    <row r="59" spans="2:26" s="228" customFormat="1" ht="39" x14ac:dyDescent="0.25">
      <c r="B59" s="227" t="s">
        <v>799</v>
      </c>
      <c r="C59" s="227" t="s">
        <v>800</v>
      </c>
      <c r="D59" s="2" t="s">
        <v>191</v>
      </c>
      <c r="E59" s="227"/>
      <c r="F59" s="227" t="s">
        <v>39</v>
      </c>
      <c r="G59" s="227" t="s">
        <v>801</v>
      </c>
      <c r="H59" s="227"/>
      <c r="I59" s="8">
        <v>45174</v>
      </c>
      <c r="J59" s="2" t="str">
        <f t="shared" si="57"/>
        <v>JN-181/2022</v>
      </c>
      <c r="K59" s="18">
        <v>45176</v>
      </c>
      <c r="L59" s="4">
        <v>3822.42</v>
      </c>
      <c r="M59" s="4">
        <f>L59*25/100</f>
        <v>955.60500000000002</v>
      </c>
      <c r="N59" s="4">
        <f t="shared" si="58"/>
        <v>4778.0249999999996</v>
      </c>
      <c r="O59" s="2" t="s">
        <v>105</v>
      </c>
      <c r="P59" s="15">
        <f>K59</f>
        <v>45176</v>
      </c>
      <c r="Q59" s="7">
        <f>N59</f>
        <v>4778.0249999999996</v>
      </c>
      <c r="R59" s="227"/>
      <c r="S59" s="225"/>
      <c r="T59" s="226"/>
      <c r="U59" s="3"/>
      <c r="W59" s="13"/>
    </row>
    <row r="60" spans="2:26" s="170" customFormat="1" ht="19.5" x14ac:dyDescent="0.25">
      <c r="B60" s="374" t="s">
        <v>661</v>
      </c>
      <c r="C60" s="169" t="s">
        <v>662</v>
      </c>
      <c r="D60" s="2" t="s">
        <v>663</v>
      </c>
      <c r="E60" s="169"/>
      <c r="F60" s="169" t="s">
        <v>39</v>
      </c>
      <c r="G60" s="169" t="s">
        <v>664</v>
      </c>
      <c r="H60" s="169"/>
      <c r="I60" s="8">
        <v>44824</v>
      </c>
      <c r="J60" s="2" t="str">
        <f t="shared" si="57"/>
        <v>JN-183/2022</v>
      </c>
      <c r="K60" s="18">
        <v>45077</v>
      </c>
      <c r="L60" s="4">
        <v>6636.14</v>
      </c>
      <c r="M60" s="4">
        <v>0</v>
      </c>
      <c r="N60" s="4">
        <f t="shared" ref="N60" si="59">L60+M60</f>
        <v>6636.14</v>
      </c>
      <c r="O60" s="2" t="s">
        <v>105</v>
      </c>
      <c r="P60" s="15">
        <f>K60</f>
        <v>45077</v>
      </c>
      <c r="Q60" s="7">
        <f>N60</f>
        <v>6636.14</v>
      </c>
      <c r="R60" s="169"/>
      <c r="S60" s="167"/>
      <c r="T60" s="168"/>
      <c r="U60" s="3"/>
      <c r="W60" s="13"/>
    </row>
    <row r="61" spans="2:26" s="91" customFormat="1" ht="29.25" x14ac:dyDescent="0.25">
      <c r="B61" s="56" t="s">
        <v>237</v>
      </c>
      <c r="C61" s="56" t="s">
        <v>214</v>
      </c>
      <c r="D61" s="2" t="s">
        <v>215</v>
      </c>
      <c r="E61" s="56"/>
      <c r="F61" s="56" t="s">
        <v>39</v>
      </c>
      <c r="G61" s="56" t="s">
        <v>238</v>
      </c>
      <c r="H61" s="56"/>
      <c r="I61" s="8">
        <v>44813</v>
      </c>
      <c r="J61" s="2" t="str">
        <f t="shared" si="57"/>
        <v>JN-185/2022 grupa a,b,c</v>
      </c>
      <c r="K61" s="18">
        <v>44957</v>
      </c>
      <c r="L61" s="4">
        <v>11129.82</v>
      </c>
      <c r="M61" s="4">
        <f>L61*25/100</f>
        <v>2782.4549999999999</v>
      </c>
      <c r="N61" s="4">
        <f t="shared" ref="N61" si="60">L61+M61</f>
        <v>13912.275</v>
      </c>
      <c r="O61" s="2" t="s">
        <v>105</v>
      </c>
      <c r="P61" s="15">
        <v>44931</v>
      </c>
      <c r="Q61" s="7">
        <v>13912.28</v>
      </c>
      <c r="R61" s="56"/>
      <c r="S61" s="422"/>
      <c r="T61" s="423"/>
      <c r="U61" s="3"/>
      <c r="V61" s="57"/>
      <c r="W61" s="13"/>
      <c r="X61" s="57"/>
      <c r="Y61" s="57"/>
      <c r="Z61" s="57"/>
    </row>
    <row r="62" spans="2:26" s="79" customFormat="1" ht="20.25" customHeight="1" x14ac:dyDescent="0.25">
      <c r="B62" s="90" t="s">
        <v>487</v>
      </c>
      <c r="C62" s="90" t="s">
        <v>488</v>
      </c>
      <c r="D62" s="2" t="s">
        <v>190</v>
      </c>
      <c r="E62" s="90"/>
      <c r="F62" s="90" t="s">
        <v>39</v>
      </c>
      <c r="G62" s="90" t="s">
        <v>489</v>
      </c>
      <c r="H62" s="90"/>
      <c r="I62" s="8">
        <v>44854</v>
      </c>
      <c r="J62" s="2" t="str">
        <f t="shared" ref="J62" si="61">B62</f>
        <v>JN-199/2022</v>
      </c>
      <c r="K62" s="18">
        <v>44979</v>
      </c>
      <c r="L62" s="4">
        <v>3319.83</v>
      </c>
      <c r="M62" s="4">
        <v>347.54</v>
      </c>
      <c r="N62" s="4">
        <f t="shared" ref="N62" si="62">L62+M62</f>
        <v>3667.37</v>
      </c>
      <c r="O62" s="2" t="s">
        <v>105</v>
      </c>
      <c r="P62" s="15">
        <f>K62</f>
        <v>44979</v>
      </c>
      <c r="Q62" s="7">
        <f>N62</f>
        <v>3667.37</v>
      </c>
      <c r="R62" s="90"/>
      <c r="S62" s="88"/>
      <c r="T62" s="89"/>
      <c r="U62" s="3"/>
      <c r="V62" s="91"/>
      <c r="W62" s="13"/>
      <c r="X62" s="91"/>
      <c r="Y62" s="91"/>
      <c r="Z62" s="91"/>
    </row>
    <row r="63" spans="2:26" s="59" customFormat="1" ht="29.25" x14ac:dyDescent="0.25">
      <c r="B63" s="78" t="s">
        <v>220</v>
      </c>
      <c r="C63" s="78" t="s">
        <v>221</v>
      </c>
      <c r="D63" s="2" t="s">
        <v>55</v>
      </c>
      <c r="E63" s="78"/>
      <c r="F63" s="78" t="s">
        <v>39</v>
      </c>
      <c r="G63" s="78" t="s">
        <v>203</v>
      </c>
      <c r="H63" s="78"/>
      <c r="I63" s="3">
        <v>44904</v>
      </c>
      <c r="J63" s="2" t="str">
        <f t="shared" si="57"/>
        <v>JN-224/2022</v>
      </c>
      <c r="K63" s="18">
        <v>44957</v>
      </c>
      <c r="L63" s="4">
        <v>4585</v>
      </c>
      <c r="M63" s="4">
        <f>L63*25/100</f>
        <v>1146.25</v>
      </c>
      <c r="N63" s="4">
        <f t="shared" ref="N63" si="63">L63+M63</f>
        <v>5731.25</v>
      </c>
      <c r="O63" s="2" t="s">
        <v>105</v>
      </c>
      <c r="P63" s="15">
        <v>44937</v>
      </c>
      <c r="Q63" s="7">
        <v>5731.25</v>
      </c>
      <c r="R63" s="78"/>
      <c r="S63" s="422"/>
      <c r="T63" s="423"/>
      <c r="U63" s="3"/>
      <c r="V63" s="79"/>
      <c r="W63" s="13"/>
      <c r="X63" s="79"/>
      <c r="Y63" s="79"/>
      <c r="Z63" s="79"/>
    </row>
    <row r="64" spans="2:26" s="66" customFormat="1" ht="29.25" x14ac:dyDescent="0.25">
      <c r="B64" s="58" t="s">
        <v>222</v>
      </c>
      <c r="C64" s="58" t="s">
        <v>223</v>
      </c>
      <c r="D64" s="2" t="s">
        <v>224</v>
      </c>
      <c r="E64" s="58"/>
      <c r="F64" s="72" t="s">
        <v>39</v>
      </c>
      <c r="G64" s="72" t="s">
        <v>236</v>
      </c>
      <c r="H64" s="58"/>
      <c r="I64" s="8">
        <v>44910</v>
      </c>
      <c r="J64" s="2" t="str">
        <f t="shared" si="57"/>
        <v>JN-229/2022</v>
      </c>
      <c r="K64" s="18">
        <f>I64+120</f>
        <v>45030</v>
      </c>
      <c r="L64" s="4">
        <v>7820.83</v>
      </c>
      <c r="M64" s="4">
        <f>L64*25/100</f>
        <v>1955.2075</v>
      </c>
      <c r="N64" s="4">
        <f t="shared" ref="N64:N65" si="64">L64+M64</f>
        <v>9776.0375000000004</v>
      </c>
      <c r="O64" s="2" t="s">
        <v>105</v>
      </c>
      <c r="P64" s="15">
        <v>44981</v>
      </c>
      <c r="Q64" s="7">
        <f>N64</f>
        <v>9776.0375000000004</v>
      </c>
      <c r="R64" s="58"/>
      <c r="S64" s="422"/>
      <c r="T64" s="423"/>
      <c r="U64" s="3"/>
      <c r="V64" s="59"/>
      <c r="W64" s="13"/>
      <c r="X64" s="59"/>
      <c r="Y64" s="59"/>
      <c r="Z64" s="59"/>
    </row>
    <row r="65" spans="2:26" s="297" customFormat="1" ht="48.75" x14ac:dyDescent="0.25">
      <c r="B65" s="296" t="s">
        <v>904</v>
      </c>
      <c r="C65" s="296" t="s">
        <v>905</v>
      </c>
      <c r="D65" s="2" t="s">
        <v>906</v>
      </c>
      <c r="E65" s="296"/>
      <c r="F65" s="296" t="s">
        <v>39</v>
      </c>
      <c r="G65" s="296" t="s">
        <v>907</v>
      </c>
      <c r="H65" s="296"/>
      <c r="I65" s="3">
        <v>44929</v>
      </c>
      <c r="J65" s="2" t="str">
        <f t="shared" si="57"/>
        <v>JN-231/2022</v>
      </c>
      <c r="K65" s="18">
        <v>45260</v>
      </c>
      <c r="L65" s="4">
        <v>5468.18</v>
      </c>
      <c r="M65" s="4">
        <f>L65*25/100</f>
        <v>1367.0450000000001</v>
      </c>
      <c r="N65" s="4">
        <f t="shared" si="64"/>
        <v>6835.2250000000004</v>
      </c>
      <c r="O65" s="2" t="s">
        <v>184</v>
      </c>
      <c r="P65" s="15">
        <v>45250</v>
      </c>
      <c r="Q65" s="7">
        <f>N65</f>
        <v>6835.2250000000004</v>
      </c>
      <c r="R65" s="296"/>
      <c r="S65" s="294"/>
      <c r="T65" s="295"/>
      <c r="U65" s="3"/>
      <c r="W65" s="13"/>
    </row>
    <row r="66" spans="2:26" s="71" customFormat="1" ht="29.25" x14ac:dyDescent="0.25">
      <c r="B66" s="374" t="s">
        <v>225</v>
      </c>
      <c r="C66" s="65" t="s">
        <v>226</v>
      </c>
      <c r="D66" s="2" t="s">
        <v>227</v>
      </c>
      <c r="E66" s="65"/>
      <c r="F66" s="67" t="s">
        <v>39</v>
      </c>
      <c r="G66" s="67" t="s">
        <v>193</v>
      </c>
      <c r="H66" s="67"/>
      <c r="I66" s="8">
        <v>44915</v>
      </c>
      <c r="J66" s="2" t="str">
        <f t="shared" si="57"/>
        <v>JN-232/2022</v>
      </c>
      <c r="K66" s="18">
        <f>I66+90</f>
        <v>45005</v>
      </c>
      <c r="L66" s="4">
        <v>3185.35</v>
      </c>
      <c r="M66" s="4">
        <v>0</v>
      </c>
      <c r="N66" s="4">
        <f t="shared" ref="N66" si="65">L66+M66</f>
        <v>3185.35</v>
      </c>
      <c r="O66" s="2" t="s">
        <v>105</v>
      </c>
      <c r="P66" s="15">
        <v>44972</v>
      </c>
      <c r="Q66" s="7">
        <v>3185.25</v>
      </c>
      <c r="R66" s="65"/>
      <c r="S66" s="422"/>
      <c r="T66" s="423"/>
      <c r="U66" s="3"/>
      <c r="V66" s="66"/>
      <c r="W66" s="13"/>
      <c r="X66" s="66"/>
      <c r="Y66" s="66"/>
      <c r="Z66" s="66"/>
    </row>
    <row r="67" spans="2:26" s="66" customFormat="1" ht="27" customHeight="1" x14ac:dyDescent="0.25">
      <c r="B67" s="70" t="s">
        <v>234</v>
      </c>
      <c r="C67" s="70" t="s">
        <v>1488</v>
      </c>
      <c r="D67" s="2" t="s">
        <v>190</v>
      </c>
      <c r="E67" s="70"/>
      <c r="F67" s="70" t="s">
        <v>39</v>
      </c>
      <c r="G67" s="70" t="s">
        <v>193</v>
      </c>
      <c r="H67" s="70"/>
      <c r="I67" s="3" t="s">
        <v>235</v>
      </c>
      <c r="J67" s="2" t="str">
        <f t="shared" si="57"/>
        <v>JN-235/2022</v>
      </c>
      <c r="K67" s="18">
        <v>45291</v>
      </c>
      <c r="L67" s="4">
        <v>18509.52</v>
      </c>
      <c r="M67" s="4">
        <f>L67*25/100</f>
        <v>4627.38</v>
      </c>
      <c r="N67" s="4">
        <f t="shared" ref="N67" si="66">L67+M67</f>
        <v>23136.9</v>
      </c>
      <c r="O67" s="2" t="s">
        <v>105</v>
      </c>
      <c r="P67" s="15">
        <f t="shared" ref="P67:P83" si="67">K67</f>
        <v>45291</v>
      </c>
      <c r="Q67" s="7">
        <v>23136.959999999999</v>
      </c>
      <c r="R67" s="70"/>
      <c r="S67" s="422"/>
      <c r="T67" s="423"/>
      <c r="U67" s="3"/>
      <c r="V67" s="71"/>
      <c r="W67" s="13"/>
      <c r="X67" s="71"/>
      <c r="Y67" s="71"/>
      <c r="Z67" s="71"/>
    </row>
    <row r="68" spans="2:26" s="83" customFormat="1" ht="24.95" customHeight="1" x14ac:dyDescent="0.25">
      <c r="B68" s="65" t="s">
        <v>228</v>
      </c>
      <c r="C68" s="65" t="s">
        <v>229</v>
      </c>
      <c r="D68" s="2" t="s">
        <v>230</v>
      </c>
      <c r="E68" s="77" t="s">
        <v>241</v>
      </c>
      <c r="F68" s="75" t="s">
        <v>183</v>
      </c>
      <c r="G68" s="80" t="s">
        <v>102</v>
      </c>
      <c r="H68" s="80"/>
      <c r="I68" s="8">
        <v>44953</v>
      </c>
      <c r="J68" s="2" t="str">
        <f t="shared" ref="J68:J69" si="68">B68</f>
        <v>MV-05/2022</v>
      </c>
      <c r="K68" s="18">
        <v>45291</v>
      </c>
      <c r="L68" s="4">
        <v>67854.559999999998</v>
      </c>
      <c r="M68" s="4">
        <v>0</v>
      </c>
      <c r="N68" s="4">
        <f t="shared" ref="N68" si="69">L68+M68</f>
        <v>67854.559999999998</v>
      </c>
      <c r="O68" s="2" t="s">
        <v>105</v>
      </c>
      <c r="P68" s="15">
        <f t="shared" si="67"/>
        <v>45291</v>
      </c>
      <c r="Q68" s="7">
        <v>36000.300000000003</v>
      </c>
      <c r="R68" s="80"/>
      <c r="S68" s="422"/>
      <c r="T68" s="423"/>
      <c r="U68" s="3"/>
      <c r="V68" s="66"/>
      <c r="W68" s="13"/>
      <c r="X68" s="66"/>
      <c r="Y68" s="66"/>
      <c r="Z68" s="66"/>
    </row>
    <row r="69" spans="2:26" s="83" customFormat="1" ht="24.95" customHeight="1" x14ac:dyDescent="0.25">
      <c r="B69" s="334" t="s">
        <v>1446</v>
      </c>
      <c r="C69" s="80" t="s">
        <v>51</v>
      </c>
      <c r="D69" s="2" t="s">
        <v>55</v>
      </c>
      <c r="E69" s="80"/>
      <c r="F69" s="80" t="s">
        <v>39</v>
      </c>
      <c r="G69" s="355" t="s">
        <v>666</v>
      </c>
      <c r="H69" s="80"/>
      <c r="I69" s="8">
        <v>44936</v>
      </c>
      <c r="J69" s="2" t="str">
        <f t="shared" si="68"/>
        <v>JN-01/2023 grupa 1</v>
      </c>
      <c r="K69" s="18">
        <v>45049</v>
      </c>
      <c r="L69" s="4">
        <v>7844.88</v>
      </c>
      <c r="M69" s="4">
        <f>L69*25/100</f>
        <v>1961.22</v>
      </c>
      <c r="N69" s="4">
        <f t="shared" ref="N69" si="70">L69+M69</f>
        <v>9806.1</v>
      </c>
      <c r="O69" s="2" t="s">
        <v>105</v>
      </c>
      <c r="P69" s="15">
        <f t="shared" si="67"/>
        <v>45049</v>
      </c>
      <c r="Q69" s="7">
        <f t="shared" ref="Q69:Q83" si="71">N69</f>
        <v>9806.1</v>
      </c>
      <c r="R69" s="80"/>
      <c r="S69" s="81"/>
      <c r="T69" s="82"/>
      <c r="U69" s="3"/>
      <c r="W69" s="13"/>
    </row>
    <row r="70" spans="2:26" s="356" customFormat="1" ht="24.95" customHeight="1" x14ac:dyDescent="0.25">
      <c r="B70" s="334" t="s">
        <v>1451</v>
      </c>
      <c r="C70" s="355" t="s">
        <v>51</v>
      </c>
      <c r="D70" s="2" t="s">
        <v>55</v>
      </c>
      <c r="E70" s="355"/>
      <c r="F70" s="355" t="s">
        <v>39</v>
      </c>
      <c r="G70" s="355" t="s">
        <v>1052</v>
      </c>
      <c r="H70" s="355"/>
      <c r="I70" s="8">
        <v>44943</v>
      </c>
      <c r="J70" s="2" t="str">
        <f t="shared" ref="J70" si="72">B70</f>
        <v>JN-01/2023 grupa 2</v>
      </c>
      <c r="K70" s="18">
        <v>44946</v>
      </c>
      <c r="L70" s="4">
        <v>1790.2</v>
      </c>
      <c r="M70" s="4">
        <f>L70*25/100</f>
        <v>447.55</v>
      </c>
      <c r="N70" s="4">
        <f t="shared" ref="N70" si="73">L70+M70</f>
        <v>2237.75</v>
      </c>
      <c r="O70" s="2" t="s">
        <v>105</v>
      </c>
      <c r="P70" s="15">
        <f t="shared" si="67"/>
        <v>44946</v>
      </c>
      <c r="Q70" s="7">
        <f t="shared" si="71"/>
        <v>2237.75</v>
      </c>
      <c r="R70" s="355"/>
      <c r="S70" s="353"/>
      <c r="T70" s="354"/>
      <c r="U70" s="3"/>
      <c r="W70" s="13"/>
    </row>
    <row r="71" spans="2:26" s="356" customFormat="1" ht="24.95" customHeight="1" x14ac:dyDescent="0.25">
      <c r="B71" s="334" t="s">
        <v>1452</v>
      </c>
      <c r="C71" s="355" t="s">
        <v>51</v>
      </c>
      <c r="D71" s="2" t="s">
        <v>55</v>
      </c>
      <c r="E71" s="355"/>
      <c r="F71" s="355" t="s">
        <v>39</v>
      </c>
      <c r="G71" s="355" t="s">
        <v>1447</v>
      </c>
      <c r="H71" s="355"/>
      <c r="I71" s="8">
        <v>44946</v>
      </c>
      <c r="J71" s="2" t="str">
        <f t="shared" ref="J71" si="74">B71</f>
        <v>JN-01/2023 grupa 3</v>
      </c>
      <c r="K71" s="18">
        <v>45201</v>
      </c>
      <c r="L71" s="4">
        <v>6998</v>
      </c>
      <c r="M71" s="4">
        <f>L71*25/100</f>
        <v>1749.5</v>
      </c>
      <c r="N71" s="4">
        <f t="shared" ref="N71" si="75">L71+M71</f>
        <v>8747.5</v>
      </c>
      <c r="O71" s="2" t="s">
        <v>105</v>
      </c>
      <c r="P71" s="15">
        <f t="shared" si="67"/>
        <v>45201</v>
      </c>
      <c r="Q71" s="7">
        <f t="shared" si="71"/>
        <v>8747.5</v>
      </c>
      <c r="R71" s="355"/>
      <c r="S71" s="353"/>
      <c r="T71" s="354"/>
      <c r="U71" s="3"/>
      <c r="W71" s="13"/>
    </row>
    <row r="72" spans="2:26" s="356" customFormat="1" ht="24.95" customHeight="1" x14ac:dyDescent="0.25">
      <c r="B72" s="334" t="s">
        <v>1453</v>
      </c>
      <c r="C72" s="355" t="s">
        <v>51</v>
      </c>
      <c r="D72" s="2" t="s">
        <v>55</v>
      </c>
      <c r="E72" s="355"/>
      <c r="F72" s="355" t="s">
        <v>39</v>
      </c>
      <c r="G72" s="355" t="s">
        <v>1448</v>
      </c>
      <c r="H72" s="355"/>
      <c r="I72" s="8">
        <v>44951</v>
      </c>
      <c r="J72" s="2" t="str">
        <f t="shared" ref="J72" si="76">B72</f>
        <v>JN-01/2023 grupa 4</v>
      </c>
      <c r="K72" s="18">
        <v>45279</v>
      </c>
      <c r="L72" s="4">
        <v>1069.3599999999999</v>
      </c>
      <c r="M72" s="4">
        <f>L72*25/100</f>
        <v>267.33999999999997</v>
      </c>
      <c r="N72" s="4">
        <f t="shared" ref="N72" si="77">L72+M72</f>
        <v>1336.6999999999998</v>
      </c>
      <c r="O72" s="2" t="s">
        <v>105</v>
      </c>
      <c r="P72" s="15">
        <f t="shared" si="67"/>
        <v>45279</v>
      </c>
      <c r="Q72" s="7">
        <f t="shared" si="71"/>
        <v>1336.6999999999998</v>
      </c>
      <c r="R72" s="355"/>
      <c r="S72" s="353"/>
      <c r="T72" s="354"/>
      <c r="U72" s="3"/>
      <c r="W72" s="13"/>
    </row>
    <row r="73" spans="2:26" s="356" customFormat="1" ht="24.95" customHeight="1" x14ac:dyDescent="0.25">
      <c r="B73" s="334" t="s">
        <v>1454</v>
      </c>
      <c r="C73" s="355" t="s">
        <v>51</v>
      </c>
      <c r="D73" s="2" t="s">
        <v>55</v>
      </c>
      <c r="E73" s="355"/>
      <c r="F73" s="355" t="s">
        <v>39</v>
      </c>
      <c r="G73" s="355" t="s">
        <v>1055</v>
      </c>
      <c r="H73" s="355"/>
      <c r="I73" s="8">
        <v>44966</v>
      </c>
      <c r="J73" s="2" t="str">
        <f t="shared" ref="J73" si="78">B73</f>
        <v>JN-01/2023 grupa 5</v>
      </c>
      <c r="K73" s="18">
        <v>45086</v>
      </c>
      <c r="L73" s="4">
        <v>2100</v>
      </c>
      <c r="M73" s="4">
        <v>0</v>
      </c>
      <c r="N73" s="4">
        <f t="shared" ref="N73" si="79">L73+M73</f>
        <v>2100</v>
      </c>
      <c r="O73" s="2" t="s">
        <v>105</v>
      </c>
      <c r="P73" s="15">
        <f t="shared" si="67"/>
        <v>45086</v>
      </c>
      <c r="Q73" s="7">
        <f t="shared" si="71"/>
        <v>2100</v>
      </c>
      <c r="R73" s="355"/>
      <c r="S73" s="353"/>
      <c r="T73" s="354"/>
      <c r="U73" s="3"/>
      <c r="W73" s="13"/>
    </row>
    <row r="74" spans="2:26" s="356" customFormat="1" ht="24.95" customHeight="1" x14ac:dyDescent="0.25">
      <c r="B74" s="334" t="s">
        <v>1455</v>
      </c>
      <c r="C74" s="355" t="s">
        <v>51</v>
      </c>
      <c r="D74" s="2" t="s">
        <v>55</v>
      </c>
      <c r="E74" s="355"/>
      <c r="F74" s="355" t="s">
        <v>39</v>
      </c>
      <c r="G74" s="355" t="s">
        <v>1449</v>
      </c>
      <c r="H74" s="355"/>
      <c r="I74" s="8">
        <v>44984</v>
      </c>
      <c r="J74" s="2" t="str">
        <f t="shared" ref="J74" si="80">B74</f>
        <v>JN-01/2023 grupa 6</v>
      </c>
      <c r="K74" s="18">
        <v>45291</v>
      </c>
      <c r="L74" s="4">
        <v>12185.01</v>
      </c>
      <c r="M74" s="4">
        <f>L74*25/100</f>
        <v>3046.2525000000001</v>
      </c>
      <c r="N74" s="4">
        <f t="shared" ref="N74" si="81">L74+M74</f>
        <v>15231.262500000001</v>
      </c>
      <c r="O74" s="2" t="s">
        <v>105</v>
      </c>
      <c r="P74" s="15">
        <f t="shared" si="67"/>
        <v>45291</v>
      </c>
      <c r="Q74" s="7">
        <f t="shared" si="71"/>
        <v>15231.262500000001</v>
      </c>
      <c r="R74" s="355"/>
      <c r="S74" s="353"/>
      <c r="T74" s="354"/>
      <c r="U74" s="3"/>
      <c r="W74" s="13"/>
    </row>
    <row r="75" spans="2:26" s="356" customFormat="1" ht="24.95" customHeight="1" x14ac:dyDescent="0.25">
      <c r="B75" s="334" t="s">
        <v>1456</v>
      </c>
      <c r="C75" s="355" t="s">
        <v>51</v>
      </c>
      <c r="D75" s="2" t="s">
        <v>55</v>
      </c>
      <c r="E75" s="355"/>
      <c r="F75" s="355" t="s">
        <v>39</v>
      </c>
      <c r="G75" s="355" t="s">
        <v>1457</v>
      </c>
      <c r="H75" s="355"/>
      <c r="I75" s="8">
        <v>44991</v>
      </c>
      <c r="J75" s="2" t="str">
        <f t="shared" ref="J75" si="82">B75</f>
        <v>JN-01/2023 grupa 7</v>
      </c>
      <c r="K75" s="18">
        <v>44994</v>
      </c>
      <c r="L75" s="4">
        <v>132.72</v>
      </c>
      <c r="M75" s="4">
        <v>0</v>
      </c>
      <c r="N75" s="4">
        <f t="shared" ref="N75" si="83">L75+M75</f>
        <v>132.72</v>
      </c>
      <c r="O75" s="2" t="s">
        <v>105</v>
      </c>
      <c r="P75" s="15">
        <f t="shared" si="67"/>
        <v>44994</v>
      </c>
      <c r="Q75" s="7">
        <f t="shared" si="71"/>
        <v>132.72</v>
      </c>
      <c r="R75" s="355"/>
      <c r="S75" s="353"/>
      <c r="T75" s="354"/>
      <c r="U75" s="3"/>
      <c r="W75" s="13"/>
    </row>
    <row r="76" spans="2:26" s="356" customFormat="1" ht="24.95" customHeight="1" x14ac:dyDescent="0.25">
      <c r="B76" s="334" t="s">
        <v>1458</v>
      </c>
      <c r="C76" s="355" t="s">
        <v>51</v>
      </c>
      <c r="D76" s="2" t="s">
        <v>55</v>
      </c>
      <c r="E76" s="355"/>
      <c r="F76" s="355" t="s">
        <v>39</v>
      </c>
      <c r="G76" s="355" t="s">
        <v>849</v>
      </c>
      <c r="H76" s="355"/>
      <c r="I76" s="8">
        <v>44994</v>
      </c>
      <c r="J76" s="2" t="str">
        <f t="shared" ref="J76" si="84">B76</f>
        <v>JN-01/2023 grupa 8</v>
      </c>
      <c r="K76" s="18">
        <v>45291</v>
      </c>
      <c r="L76" s="4">
        <v>11843.36</v>
      </c>
      <c r="M76" s="4">
        <f>L76*25/100</f>
        <v>2960.84</v>
      </c>
      <c r="N76" s="4">
        <f t="shared" ref="N76" si="85">L76+M76</f>
        <v>14804.2</v>
      </c>
      <c r="O76" s="2" t="s">
        <v>105</v>
      </c>
      <c r="P76" s="15">
        <f t="shared" si="67"/>
        <v>45291</v>
      </c>
      <c r="Q76" s="7">
        <f t="shared" si="71"/>
        <v>14804.2</v>
      </c>
      <c r="R76" s="355"/>
      <c r="S76" s="353"/>
      <c r="T76" s="354"/>
      <c r="U76" s="3"/>
      <c r="W76" s="13"/>
    </row>
    <row r="77" spans="2:26" s="356" customFormat="1" ht="24.95" customHeight="1" x14ac:dyDescent="0.25">
      <c r="B77" s="334" t="s">
        <v>1459</v>
      </c>
      <c r="C77" s="355" t="s">
        <v>51</v>
      </c>
      <c r="D77" s="2" t="s">
        <v>55</v>
      </c>
      <c r="E77" s="355"/>
      <c r="F77" s="355" t="s">
        <v>39</v>
      </c>
      <c r="G77" s="355" t="s">
        <v>43</v>
      </c>
      <c r="H77" s="355"/>
      <c r="I77" s="8">
        <v>45034</v>
      </c>
      <c r="J77" s="2" t="str">
        <f t="shared" ref="J77" si="86">B77</f>
        <v>JN-01/2023 grupa 9</v>
      </c>
      <c r="K77" s="18">
        <v>45291</v>
      </c>
      <c r="L77" s="4">
        <v>11087</v>
      </c>
      <c r="M77" s="4">
        <f>L77*25/100</f>
        <v>2771.75</v>
      </c>
      <c r="N77" s="4">
        <f t="shared" ref="N77" si="87">L77+M77</f>
        <v>13858.75</v>
      </c>
      <c r="O77" s="2" t="s">
        <v>105</v>
      </c>
      <c r="P77" s="15">
        <f t="shared" si="67"/>
        <v>45291</v>
      </c>
      <c r="Q77" s="7">
        <f t="shared" si="71"/>
        <v>13858.75</v>
      </c>
      <c r="R77" s="355"/>
      <c r="S77" s="353"/>
      <c r="T77" s="354"/>
      <c r="U77" s="3"/>
      <c r="W77" s="13"/>
    </row>
    <row r="78" spans="2:26" s="356" customFormat="1" ht="24.95" customHeight="1" x14ac:dyDescent="0.25">
      <c r="B78" s="334" t="s">
        <v>1460</v>
      </c>
      <c r="C78" s="355" t="s">
        <v>51</v>
      </c>
      <c r="D78" s="2" t="s">
        <v>55</v>
      </c>
      <c r="E78" s="355"/>
      <c r="F78" s="355" t="s">
        <v>39</v>
      </c>
      <c r="G78" s="355" t="s">
        <v>941</v>
      </c>
      <c r="H78" s="355"/>
      <c r="I78" s="8">
        <v>45071</v>
      </c>
      <c r="J78" s="2" t="str">
        <f t="shared" ref="J78" si="88">B78</f>
        <v>JN-01/2023 grupa 10</v>
      </c>
      <c r="K78" s="18">
        <v>45260</v>
      </c>
      <c r="L78" s="4">
        <v>3447.94</v>
      </c>
      <c r="M78" s="4">
        <f>L78*25/100</f>
        <v>861.98500000000001</v>
      </c>
      <c r="N78" s="4">
        <f t="shared" ref="N78" si="89">L78+M78</f>
        <v>4309.9250000000002</v>
      </c>
      <c r="O78" s="2" t="s">
        <v>105</v>
      </c>
      <c r="P78" s="15">
        <f t="shared" si="67"/>
        <v>45260</v>
      </c>
      <c r="Q78" s="7">
        <f t="shared" si="71"/>
        <v>4309.9250000000002</v>
      </c>
      <c r="R78" s="355"/>
      <c r="S78" s="353"/>
      <c r="T78" s="354"/>
      <c r="U78" s="3"/>
      <c r="W78" s="13"/>
    </row>
    <row r="79" spans="2:26" s="356" customFormat="1" ht="24.95" customHeight="1" x14ac:dyDescent="0.25">
      <c r="B79" s="334" t="s">
        <v>1461</v>
      </c>
      <c r="C79" s="355" t="s">
        <v>51</v>
      </c>
      <c r="D79" s="2" t="s">
        <v>55</v>
      </c>
      <c r="E79" s="355"/>
      <c r="F79" s="355" t="s">
        <v>39</v>
      </c>
      <c r="G79" s="355" t="s">
        <v>1462</v>
      </c>
      <c r="H79" s="355"/>
      <c r="I79" s="8">
        <v>45089</v>
      </c>
      <c r="J79" s="2" t="str">
        <f t="shared" ref="J79" si="90">B79</f>
        <v>JN-01/2023 grupa 11</v>
      </c>
      <c r="K79" s="18">
        <v>45090</v>
      </c>
      <c r="L79" s="4">
        <v>70</v>
      </c>
      <c r="M79" s="4">
        <v>0</v>
      </c>
      <c r="N79" s="4">
        <f t="shared" ref="N79" si="91">L79+M79</f>
        <v>70</v>
      </c>
      <c r="O79" s="2" t="s">
        <v>105</v>
      </c>
      <c r="P79" s="15">
        <f t="shared" si="67"/>
        <v>45090</v>
      </c>
      <c r="Q79" s="7">
        <f t="shared" si="71"/>
        <v>70</v>
      </c>
      <c r="R79" s="355"/>
      <c r="S79" s="353"/>
      <c r="T79" s="354"/>
      <c r="U79" s="3"/>
      <c r="W79" s="13"/>
    </row>
    <row r="80" spans="2:26" s="356" customFormat="1" ht="24.95" customHeight="1" x14ac:dyDescent="0.25">
      <c r="B80" s="334" t="s">
        <v>1464</v>
      </c>
      <c r="C80" s="355" t="s">
        <v>51</v>
      </c>
      <c r="D80" s="2" t="s">
        <v>55</v>
      </c>
      <c r="E80" s="355"/>
      <c r="F80" s="355" t="s">
        <v>39</v>
      </c>
      <c r="G80" s="355" t="s">
        <v>1463</v>
      </c>
      <c r="H80" s="355"/>
      <c r="I80" s="8">
        <v>45203</v>
      </c>
      <c r="J80" s="2" t="str">
        <f t="shared" ref="J80" si="92">B80</f>
        <v>JN-01/2023 grupa 12</v>
      </c>
      <c r="K80" s="18">
        <v>45203</v>
      </c>
      <c r="L80" s="4">
        <v>1288</v>
      </c>
      <c r="M80" s="4">
        <v>0</v>
      </c>
      <c r="N80" s="4">
        <f t="shared" ref="N80" si="93">L80+M80</f>
        <v>1288</v>
      </c>
      <c r="O80" s="2" t="s">
        <v>105</v>
      </c>
      <c r="P80" s="15">
        <f t="shared" si="67"/>
        <v>45203</v>
      </c>
      <c r="Q80" s="7">
        <f t="shared" si="71"/>
        <v>1288</v>
      </c>
      <c r="R80" s="355"/>
      <c r="S80" s="353"/>
      <c r="T80" s="354"/>
      <c r="U80" s="3"/>
      <c r="W80" s="13"/>
    </row>
    <row r="81" spans="2:23" s="356" customFormat="1" ht="24.95" customHeight="1" x14ac:dyDescent="0.25">
      <c r="B81" s="334" t="s">
        <v>1465</v>
      </c>
      <c r="C81" s="355" t="s">
        <v>51</v>
      </c>
      <c r="D81" s="2" t="s">
        <v>55</v>
      </c>
      <c r="E81" s="355"/>
      <c r="F81" s="355" t="s">
        <v>39</v>
      </c>
      <c r="G81" s="355" t="s">
        <v>1466</v>
      </c>
      <c r="H81" s="355"/>
      <c r="I81" s="8">
        <v>45251</v>
      </c>
      <c r="J81" s="2" t="str">
        <f t="shared" ref="J81" si="94">B81</f>
        <v>JN-01/2023 grupa 13</v>
      </c>
      <c r="K81" s="18">
        <v>45252</v>
      </c>
      <c r="L81" s="4">
        <v>350</v>
      </c>
      <c r="M81" s="4">
        <v>0</v>
      </c>
      <c r="N81" s="4">
        <f t="shared" ref="N81" si="95">L81+M81</f>
        <v>350</v>
      </c>
      <c r="O81" s="2" t="s">
        <v>105</v>
      </c>
      <c r="P81" s="15">
        <f t="shared" si="67"/>
        <v>45252</v>
      </c>
      <c r="Q81" s="7">
        <f t="shared" si="71"/>
        <v>350</v>
      </c>
      <c r="R81" s="355"/>
      <c r="S81" s="353"/>
      <c r="T81" s="354"/>
      <c r="U81" s="3"/>
      <c r="W81" s="13"/>
    </row>
    <row r="82" spans="2:23" s="356" customFormat="1" ht="24.95" customHeight="1" x14ac:dyDescent="0.25">
      <c r="B82" s="334" t="s">
        <v>1467</v>
      </c>
      <c r="C82" s="355" t="s">
        <v>51</v>
      </c>
      <c r="D82" s="2" t="s">
        <v>55</v>
      </c>
      <c r="E82" s="355"/>
      <c r="F82" s="355" t="s">
        <v>39</v>
      </c>
      <c r="G82" s="355" t="s">
        <v>1392</v>
      </c>
      <c r="H82" s="355"/>
      <c r="I82" s="8">
        <v>45253</v>
      </c>
      <c r="J82" s="2" t="str">
        <f t="shared" ref="J82" si="96">B82</f>
        <v>JN-01/2023 grupa 14</v>
      </c>
      <c r="K82" s="18">
        <v>45291</v>
      </c>
      <c r="L82" s="4">
        <v>279.76</v>
      </c>
      <c r="M82" s="4">
        <f>L82*25/100</f>
        <v>69.94</v>
      </c>
      <c r="N82" s="4">
        <f t="shared" ref="N82" si="97">L82+M82</f>
        <v>349.7</v>
      </c>
      <c r="O82" s="2" t="s">
        <v>105</v>
      </c>
      <c r="P82" s="15">
        <f t="shared" si="67"/>
        <v>45291</v>
      </c>
      <c r="Q82" s="7">
        <f t="shared" si="71"/>
        <v>349.7</v>
      </c>
      <c r="R82" s="355"/>
      <c r="S82" s="353"/>
      <c r="T82" s="354"/>
      <c r="U82" s="3"/>
      <c r="W82" s="13"/>
    </row>
    <row r="83" spans="2:23" s="356" customFormat="1" ht="24.95" customHeight="1" x14ac:dyDescent="0.25">
      <c r="B83" s="334" t="s">
        <v>1468</v>
      </c>
      <c r="C83" s="355" t="s">
        <v>51</v>
      </c>
      <c r="D83" s="2" t="s">
        <v>55</v>
      </c>
      <c r="E83" s="355"/>
      <c r="F83" s="355" t="s">
        <v>39</v>
      </c>
      <c r="G83" s="355" t="s">
        <v>1450</v>
      </c>
      <c r="H83" s="355"/>
      <c r="I83" s="8">
        <v>45271</v>
      </c>
      <c r="J83" s="2" t="str">
        <f t="shared" ref="J83" si="98">B83</f>
        <v>JN-01/2023 grupa 15</v>
      </c>
      <c r="K83" s="18">
        <v>45273</v>
      </c>
      <c r="L83" s="4">
        <v>600</v>
      </c>
      <c r="M83" s="4">
        <f>L83*25/100</f>
        <v>150</v>
      </c>
      <c r="N83" s="4">
        <f t="shared" ref="N83" si="99">L83+M83</f>
        <v>750</v>
      </c>
      <c r="O83" s="2" t="s">
        <v>105</v>
      </c>
      <c r="P83" s="15">
        <f t="shared" si="67"/>
        <v>45273</v>
      </c>
      <c r="Q83" s="7">
        <f t="shared" si="71"/>
        <v>750</v>
      </c>
      <c r="R83" s="355"/>
      <c r="S83" s="353"/>
      <c r="T83" s="354"/>
      <c r="U83" s="3"/>
      <c r="W83" s="13"/>
    </row>
    <row r="84" spans="2:23" s="356" customFormat="1" ht="24.95" customHeight="1" x14ac:dyDescent="0.25">
      <c r="B84" s="334" t="s">
        <v>1469</v>
      </c>
      <c r="C84" s="355" t="s">
        <v>51</v>
      </c>
      <c r="D84" s="2" t="s">
        <v>55</v>
      </c>
      <c r="E84" s="355"/>
      <c r="F84" s="355" t="s">
        <v>39</v>
      </c>
      <c r="G84" s="355" t="s">
        <v>1470</v>
      </c>
      <c r="H84" s="355"/>
      <c r="I84" s="8">
        <v>45187</v>
      </c>
      <c r="J84" s="2" t="str">
        <f t="shared" ref="J84" si="100">B84</f>
        <v>JN-01/2023 grupa 16</v>
      </c>
      <c r="K84" s="18">
        <v>45382</v>
      </c>
      <c r="L84" s="4">
        <v>1274.4000000000001</v>
      </c>
      <c r="M84" s="4">
        <f>L84*25/100</f>
        <v>318.60000000000002</v>
      </c>
      <c r="N84" s="4">
        <f t="shared" ref="N84" si="101">L84+M84</f>
        <v>1593</v>
      </c>
      <c r="O84" s="2" t="s">
        <v>105</v>
      </c>
      <c r="P84" s="15"/>
      <c r="Q84" s="7"/>
      <c r="R84" s="355"/>
      <c r="S84" s="422" t="s">
        <v>519</v>
      </c>
      <c r="T84" s="423"/>
      <c r="U84" s="3"/>
      <c r="W84" s="13"/>
    </row>
    <row r="85" spans="2:23" s="83" customFormat="1" ht="24.95" customHeight="1" x14ac:dyDescent="0.25">
      <c r="B85" s="334" t="s">
        <v>908</v>
      </c>
      <c r="C85" s="80" t="s">
        <v>242</v>
      </c>
      <c r="D85" s="2" t="s">
        <v>243</v>
      </c>
      <c r="E85" s="80"/>
      <c r="F85" s="303" t="s">
        <v>39</v>
      </c>
      <c r="G85" s="303" t="s">
        <v>43</v>
      </c>
      <c r="H85" s="303"/>
      <c r="I85" s="8">
        <v>44931</v>
      </c>
      <c r="J85" s="2" t="str">
        <f t="shared" ref="J85" si="102">B85</f>
        <v>JN-02/2023 grupa 1</v>
      </c>
      <c r="K85" s="18">
        <v>45253</v>
      </c>
      <c r="L85" s="4">
        <v>6090.44</v>
      </c>
      <c r="M85" s="4">
        <f t="shared" ref="M85:M93" si="103">L85*25/100</f>
        <v>1522.61</v>
      </c>
      <c r="N85" s="4">
        <f t="shared" ref="N85" si="104">L85+M85</f>
        <v>7613.0499999999993</v>
      </c>
      <c r="O85" s="2" t="s">
        <v>105</v>
      </c>
      <c r="P85" s="15">
        <f>K85</f>
        <v>45253</v>
      </c>
      <c r="Q85" s="7">
        <f>N85</f>
        <v>7613.0499999999993</v>
      </c>
      <c r="R85" s="80"/>
      <c r="S85" s="81"/>
      <c r="T85" s="82"/>
      <c r="U85" s="3"/>
      <c r="W85" s="13"/>
    </row>
    <row r="86" spans="2:23" s="302" customFormat="1" ht="24.95" customHeight="1" x14ac:dyDescent="0.25">
      <c r="B86" s="334" t="s">
        <v>909</v>
      </c>
      <c r="C86" s="303" t="s">
        <v>242</v>
      </c>
      <c r="D86" s="2" t="s">
        <v>243</v>
      </c>
      <c r="E86" s="303"/>
      <c r="F86" s="303" t="s">
        <v>39</v>
      </c>
      <c r="G86" s="303" t="s">
        <v>910</v>
      </c>
      <c r="H86" s="303"/>
      <c r="I86" s="8">
        <v>44945</v>
      </c>
      <c r="J86" s="2" t="str">
        <f t="shared" ref="J86" si="105">B86</f>
        <v>JN-02/2023 grupa 2</v>
      </c>
      <c r="K86" s="18">
        <v>45121</v>
      </c>
      <c r="L86" s="4">
        <v>560.08000000000004</v>
      </c>
      <c r="M86" s="4">
        <f t="shared" si="103"/>
        <v>140.02000000000001</v>
      </c>
      <c r="N86" s="4">
        <f t="shared" ref="N86" si="106">L86+M86</f>
        <v>700.1</v>
      </c>
      <c r="O86" s="2" t="s">
        <v>105</v>
      </c>
      <c r="P86" s="15">
        <f t="shared" ref="P86:P90" si="107">K86</f>
        <v>45121</v>
      </c>
      <c r="Q86" s="7">
        <f t="shared" ref="Q86:Q90" si="108">N86</f>
        <v>700.1</v>
      </c>
      <c r="R86" s="303"/>
      <c r="S86" s="298"/>
      <c r="T86" s="299"/>
      <c r="U86" s="3"/>
      <c r="W86" s="13"/>
    </row>
    <row r="87" spans="2:23" s="302" customFormat="1" ht="24.95" customHeight="1" x14ac:dyDescent="0.25">
      <c r="B87" s="334" t="s">
        <v>911</v>
      </c>
      <c r="C87" s="303" t="s">
        <v>242</v>
      </c>
      <c r="D87" s="2" t="s">
        <v>243</v>
      </c>
      <c r="E87" s="303"/>
      <c r="F87" s="303" t="s">
        <v>39</v>
      </c>
      <c r="G87" s="303" t="s">
        <v>912</v>
      </c>
      <c r="H87" s="303"/>
      <c r="I87" s="8">
        <v>44963</v>
      </c>
      <c r="J87" s="2" t="str">
        <f t="shared" ref="J87" si="109">B87</f>
        <v>JN-02/2023 grupa 3</v>
      </c>
      <c r="K87" s="18">
        <v>44967</v>
      </c>
      <c r="L87" s="4">
        <v>149.33000000000001</v>
      </c>
      <c r="M87" s="4">
        <f t="shared" si="103"/>
        <v>37.332500000000003</v>
      </c>
      <c r="N87" s="4">
        <f t="shared" ref="N87" si="110">L87+M87</f>
        <v>186.66250000000002</v>
      </c>
      <c r="O87" s="2" t="s">
        <v>105</v>
      </c>
      <c r="P87" s="15">
        <f t="shared" si="107"/>
        <v>44967</v>
      </c>
      <c r="Q87" s="7">
        <f t="shared" si="108"/>
        <v>186.66250000000002</v>
      </c>
      <c r="R87" s="303"/>
      <c r="S87" s="298"/>
      <c r="T87" s="299"/>
      <c r="U87" s="3"/>
      <c r="W87" s="13"/>
    </row>
    <row r="88" spans="2:23" s="302" customFormat="1" ht="24.95" customHeight="1" x14ac:dyDescent="0.25">
      <c r="B88" s="334" t="s">
        <v>913</v>
      </c>
      <c r="C88" s="303" t="s">
        <v>242</v>
      </c>
      <c r="D88" s="2" t="s">
        <v>243</v>
      </c>
      <c r="E88" s="303"/>
      <c r="F88" s="303" t="s">
        <v>39</v>
      </c>
      <c r="G88" s="303" t="s">
        <v>914</v>
      </c>
      <c r="H88" s="303"/>
      <c r="I88" s="8">
        <v>44991</v>
      </c>
      <c r="J88" s="2" t="str">
        <f t="shared" ref="J88" si="111">B88</f>
        <v>JN-02/2023 grupa 4</v>
      </c>
      <c r="K88" s="18">
        <v>44995</v>
      </c>
      <c r="L88" s="4">
        <v>55.24</v>
      </c>
      <c r="M88" s="4">
        <f t="shared" si="103"/>
        <v>13.81</v>
      </c>
      <c r="N88" s="4">
        <f t="shared" ref="N88" si="112">L88+M88</f>
        <v>69.05</v>
      </c>
      <c r="O88" s="2" t="s">
        <v>105</v>
      </c>
      <c r="P88" s="15">
        <f t="shared" si="107"/>
        <v>44995</v>
      </c>
      <c r="Q88" s="7">
        <f t="shared" si="108"/>
        <v>69.05</v>
      </c>
      <c r="R88" s="303"/>
      <c r="S88" s="298"/>
      <c r="T88" s="299"/>
      <c r="U88" s="3"/>
      <c r="W88" s="13"/>
    </row>
    <row r="89" spans="2:23" s="302" customFormat="1" ht="24.95" customHeight="1" x14ac:dyDescent="0.25">
      <c r="B89" s="334" t="s">
        <v>915</v>
      </c>
      <c r="C89" s="303" t="s">
        <v>242</v>
      </c>
      <c r="D89" s="2" t="s">
        <v>243</v>
      </c>
      <c r="E89" s="303"/>
      <c r="F89" s="303" t="s">
        <v>39</v>
      </c>
      <c r="G89" s="303" t="s">
        <v>916</v>
      </c>
      <c r="H89" s="303"/>
      <c r="I89" s="8">
        <v>45027</v>
      </c>
      <c r="J89" s="2" t="str">
        <f t="shared" ref="J89" si="113">B89</f>
        <v>JN-02/2023 grupa 5</v>
      </c>
      <c r="K89" s="18">
        <v>45265</v>
      </c>
      <c r="L89" s="4">
        <v>947.35</v>
      </c>
      <c r="M89" s="4">
        <f t="shared" si="103"/>
        <v>236.83750000000001</v>
      </c>
      <c r="N89" s="4">
        <f t="shared" ref="N89" si="114">L89+M89</f>
        <v>1184.1875</v>
      </c>
      <c r="O89" s="2" t="s">
        <v>105</v>
      </c>
      <c r="P89" s="15">
        <f t="shared" si="107"/>
        <v>45265</v>
      </c>
      <c r="Q89" s="7">
        <f t="shared" si="108"/>
        <v>1184.1875</v>
      </c>
      <c r="R89" s="303"/>
      <c r="S89" s="298"/>
      <c r="T89" s="299"/>
      <c r="U89" s="3"/>
      <c r="W89" s="13"/>
    </row>
    <row r="90" spans="2:23" s="302" customFormat="1" ht="33.75" customHeight="1" x14ac:dyDescent="0.25">
      <c r="B90" s="334" t="s">
        <v>917</v>
      </c>
      <c r="C90" s="303" t="s">
        <v>242</v>
      </c>
      <c r="D90" s="2" t="s">
        <v>243</v>
      </c>
      <c r="E90" s="303"/>
      <c r="F90" s="303" t="s">
        <v>39</v>
      </c>
      <c r="G90" s="303" t="s">
        <v>918</v>
      </c>
      <c r="H90" s="303"/>
      <c r="I90" s="8">
        <v>45035</v>
      </c>
      <c r="J90" s="2" t="str">
        <f t="shared" ref="J90" si="115">B90</f>
        <v>JN-02/2023 grupa 6</v>
      </c>
      <c r="K90" s="18">
        <v>45065</v>
      </c>
      <c r="L90" s="4">
        <v>1353.14</v>
      </c>
      <c r="M90" s="4">
        <f t="shared" si="103"/>
        <v>338.28500000000003</v>
      </c>
      <c r="N90" s="4">
        <f t="shared" ref="N90" si="116">L90+M90</f>
        <v>1691.4250000000002</v>
      </c>
      <c r="O90" s="2" t="s">
        <v>105</v>
      </c>
      <c r="P90" s="15">
        <f t="shared" si="107"/>
        <v>45065</v>
      </c>
      <c r="Q90" s="7">
        <f t="shared" si="108"/>
        <v>1691.4250000000002</v>
      </c>
      <c r="R90" s="303"/>
      <c r="S90" s="298"/>
      <c r="T90" s="299"/>
      <c r="U90" s="3"/>
      <c r="W90" s="13"/>
    </row>
    <row r="91" spans="2:23" s="302" customFormat="1" ht="29.25" x14ac:dyDescent="0.25">
      <c r="B91" s="334" t="s">
        <v>919</v>
      </c>
      <c r="C91" s="303" t="s">
        <v>242</v>
      </c>
      <c r="D91" s="2" t="s">
        <v>243</v>
      </c>
      <c r="E91" s="303"/>
      <c r="F91" s="303" t="s">
        <v>39</v>
      </c>
      <c r="G91" s="303" t="s">
        <v>920</v>
      </c>
      <c r="H91" s="303"/>
      <c r="I91" s="8">
        <v>45057</v>
      </c>
      <c r="J91" s="2" t="str">
        <f t="shared" ref="J91" si="117">B91</f>
        <v>JN-02/2023 grupa 7</v>
      </c>
      <c r="K91" s="18">
        <v>45061</v>
      </c>
      <c r="L91" s="4">
        <v>93</v>
      </c>
      <c r="M91" s="4">
        <f t="shared" si="103"/>
        <v>23.25</v>
      </c>
      <c r="N91" s="4">
        <f t="shared" ref="N91" si="118">L91+M91</f>
        <v>116.25</v>
      </c>
      <c r="O91" s="2" t="s">
        <v>105</v>
      </c>
      <c r="P91" s="15">
        <f>K91</f>
        <v>45061</v>
      </c>
      <c r="Q91" s="7">
        <f>N91</f>
        <v>116.25</v>
      </c>
      <c r="R91" s="303"/>
      <c r="S91" s="298"/>
      <c r="T91" s="299"/>
      <c r="U91" s="3"/>
      <c r="W91" s="13"/>
    </row>
    <row r="92" spans="2:23" s="302" customFormat="1" ht="19.5" x14ac:dyDescent="0.25">
      <c r="B92" s="334" t="s">
        <v>921</v>
      </c>
      <c r="C92" s="303" t="s">
        <v>242</v>
      </c>
      <c r="D92" s="2" t="s">
        <v>243</v>
      </c>
      <c r="E92" s="303"/>
      <c r="F92" s="303" t="s">
        <v>39</v>
      </c>
      <c r="G92" s="303" t="s">
        <v>922</v>
      </c>
      <c r="H92" s="303"/>
      <c r="I92" s="8">
        <v>45042</v>
      </c>
      <c r="J92" s="2" t="str">
        <f t="shared" ref="J92" si="119">B92</f>
        <v>JN-02/2023 grupa 8</v>
      </c>
      <c r="K92" s="18">
        <v>45051</v>
      </c>
      <c r="L92" s="4">
        <v>259.39999999999998</v>
      </c>
      <c r="M92" s="4">
        <v>0</v>
      </c>
      <c r="N92" s="4">
        <f t="shared" ref="N92" si="120">L92+M92</f>
        <v>259.39999999999998</v>
      </c>
      <c r="O92" s="2" t="s">
        <v>105</v>
      </c>
      <c r="P92" s="15">
        <f>K92</f>
        <v>45051</v>
      </c>
      <c r="Q92" s="7">
        <f>N92</f>
        <v>259.39999999999998</v>
      </c>
      <c r="R92" s="303"/>
      <c r="S92" s="298"/>
      <c r="T92" s="299"/>
      <c r="U92" s="3"/>
      <c r="W92" s="13"/>
    </row>
    <row r="93" spans="2:23" s="302" customFormat="1" ht="29.25" x14ac:dyDescent="0.25">
      <c r="B93" s="334" t="s">
        <v>923</v>
      </c>
      <c r="C93" s="303" t="s">
        <v>242</v>
      </c>
      <c r="D93" s="2" t="s">
        <v>243</v>
      </c>
      <c r="E93" s="303"/>
      <c r="F93" s="303" t="s">
        <v>39</v>
      </c>
      <c r="G93" s="303" t="s">
        <v>107</v>
      </c>
      <c r="H93" s="303"/>
      <c r="I93" s="8">
        <v>45042</v>
      </c>
      <c r="J93" s="2" t="str">
        <f t="shared" ref="J93" si="121">B93</f>
        <v>JN-02/2023 grupa 9</v>
      </c>
      <c r="K93" s="18">
        <v>45114</v>
      </c>
      <c r="L93" s="4">
        <v>1380</v>
      </c>
      <c r="M93" s="4">
        <f t="shared" si="103"/>
        <v>345</v>
      </c>
      <c r="N93" s="4">
        <f t="shared" ref="N93" si="122">L93+M93</f>
        <v>1725</v>
      </c>
      <c r="O93" s="2" t="s">
        <v>105</v>
      </c>
      <c r="P93" s="15">
        <f>K93</f>
        <v>45114</v>
      </c>
      <c r="Q93" s="7">
        <f>N93</f>
        <v>1725</v>
      </c>
      <c r="R93" s="303"/>
      <c r="S93" s="298"/>
      <c r="T93" s="299"/>
      <c r="U93" s="3"/>
      <c r="W93" s="13"/>
    </row>
    <row r="94" spans="2:23" s="302" customFormat="1" ht="19.5" x14ac:dyDescent="0.25">
      <c r="B94" s="334" t="s">
        <v>924</v>
      </c>
      <c r="C94" s="303" t="s">
        <v>242</v>
      </c>
      <c r="D94" s="2" t="s">
        <v>243</v>
      </c>
      <c r="E94" s="303"/>
      <c r="F94" s="303" t="s">
        <v>39</v>
      </c>
      <c r="G94" s="303" t="s">
        <v>925</v>
      </c>
      <c r="H94" s="303"/>
      <c r="I94" s="8">
        <v>45201</v>
      </c>
      <c r="J94" s="2" t="str">
        <f t="shared" ref="J94" si="123">B94</f>
        <v>JN-02/2023 grupa 10</v>
      </c>
      <c r="K94" s="18">
        <v>45202</v>
      </c>
      <c r="L94" s="4">
        <v>1124</v>
      </c>
      <c r="M94" s="4">
        <f>L94*25/100</f>
        <v>281</v>
      </c>
      <c r="N94" s="4">
        <f t="shared" ref="N94" si="124">L94+M94</f>
        <v>1405</v>
      </c>
      <c r="O94" s="2" t="s">
        <v>105</v>
      </c>
      <c r="P94" s="15">
        <f>K94</f>
        <v>45202</v>
      </c>
      <c r="Q94" s="7">
        <f>N94</f>
        <v>1405</v>
      </c>
      <c r="R94" s="303"/>
      <c r="S94" s="298"/>
      <c r="T94" s="299"/>
      <c r="U94" s="3"/>
      <c r="W94" s="13"/>
    </row>
    <row r="95" spans="2:23" s="83" customFormat="1" ht="24.95" customHeight="1" x14ac:dyDescent="0.25">
      <c r="B95" s="365" t="s">
        <v>244</v>
      </c>
      <c r="C95" s="80" t="s">
        <v>75</v>
      </c>
      <c r="D95" s="2" t="s">
        <v>166</v>
      </c>
      <c r="E95" s="80"/>
      <c r="F95" s="80"/>
      <c r="G95" s="80"/>
      <c r="H95" s="80"/>
      <c r="I95" s="8"/>
      <c r="J95" s="2"/>
      <c r="K95" s="18"/>
      <c r="L95" s="4"/>
      <c r="M95" s="4"/>
      <c r="N95" s="4"/>
      <c r="O95" s="2"/>
      <c r="P95" s="364"/>
      <c r="Q95" s="7"/>
      <c r="R95" s="80"/>
      <c r="S95" s="81"/>
      <c r="T95" s="82"/>
      <c r="U95" s="3"/>
      <c r="W95" s="13"/>
    </row>
    <row r="96" spans="2:23" s="83" customFormat="1" ht="24.95" customHeight="1" x14ac:dyDescent="0.25">
      <c r="B96" s="365" t="s">
        <v>245</v>
      </c>
      <c r="C96" s="80" t="s">
        <v>246</v>
      </c>
      <c r="D96" s="2" t="s">
        <v>247</v>
      </c>
      <c r="E96" s="80"/>
      <c r="F96" s="303" t="s">
        <v>39</v>
      </c>
      <c r="G96" s="303" t="s">
        <v>912</v>
      </c>
      <c r="H96" s="80"/>
      <c r="I96" s="8"/>
      <c r="J96" s="2"/>
      <c r="K96" s="18"/>
      <c r="L96" s="4"/>
      <c r="M96" s="4"/>
      <c r="N96" s="4"/>
      <c r="O96" s="2"/>
      <c r="P96" s="15"/>
      <c r="Q96" s="7"/>
      <c r="R96" s="80"/>
      <c r="S96" s="81"/>
      <c r="T96" s="82"/>
      <c r="U96" s="3"/>
      <c r="W96" s="13"/>
    </row>
    <row r="97" spans="2:23" s="83" customFormat="1" ht="24.95" customHeight="1" x14ac:dyDescent="0.25">
      <c r="B97" s="80" t="s">
        <v>927</v>
      </c>
      <c r="C97" s="80" t="s">
        <v>248</v>
      </c>
      <c r="D97" s="2" t="s">
        <v>249</v>
      </c>
      <c r="E97" s="80"/>
      <c r="F97" s="303" t="s">
        <v>39</v>
      </c>
      <c r="G97" s="303" t="s">
        <v>43</v>
      </c>
      <c r="H97" s="80"/>
      <c r="I97" s="8">
        <v>44943</v>
      </c>
      <c r="J97" s="2" t="str">
        <f t="shared" ref="J97" si="125">B97</f>
        <v>JN-05/2023 grupa 1</v>
      </c>
      <c r="K97" s="18">
        <v>45291</v>
      </c>
      <c r="L97" s="4">
        <v>8555.66</v>
      </c>
      <c r="M97" s="4">
        <f t="shared" ref="M97:M111" si="126">L97*25/100</f>
        <v>2138.915</v>
      </c>
      <c r="N97" s="4">
        <f t="shared" ref="N97" si="127">L97+M97</f>
        <v>10694.575000000001</v>
      </c>
      <c r="O97" s="2" t="s">
        <v>105</v>
      </c>
      <c r="P97" s="15">
        <f>K97</f>
        <v>45291</v>
      </c>
      <c r="Q97" s="7">
        <f>N97</f>
        <v>10694.575000000001</v>
      </c>
      <c r="R97" s="303"/>
      <c r="S97" s="81"/>
      <c r="T97" s="82"/>
      <c r="U97" s="3"/>
      <c r="W97" s="13"/>
    </row>
    <row r="98" spans="2:23" s="302" customFormat="1" ht="24.95" customHeight="1" x14ac:dyDescent="0.25">
      <c r="B98" s="303" t="s">
        <v>928</v>
      </c>
      <c r="C98" s="303" t="s">
        <v>248</v>
      </c>
      <c r="D98" s="2" t="s">
        <v>249</v>
      </c>
      <c r="E98" s="303"/>
      <c r="F98" s="303" t="s">
        <v>39</v>
      </c>
      <c r="G98" s="303" t="s">
        <v>916</v>
      </c>
      <c r="H98" s="303"/>
      <c r="I98" s="8">
        <v>44957</v>
      </c>
      <c r="J98" s="2" t="str">
        <f t="shared" ref="J98" si="128">B98</f>
        <v>JN-05/2023 grupa 2</v>
      </c>
      <c r="K98" s="18">
        <v>45291</v>
      </c>
      <c r="L98" s="4">
        <v>552.78</v>
      </c>
      <c r="M98" s="4">
        <f t="shared" si="126"/>
        <v>138.19499999999999</v>
      </c>
      <c r="N98" s="4">
        <f t="shared" ref="N98" si="129">L98+M98</f>
        <v>690.97499999999991</v>
      </c>
      <c r="O98" s="2" t="s">
        <v>105</v>
      </c>
      <c r="P98" s="15">
        <f t="shared" ref="P98:P107" si="130">K98</f>
        <v>45291</v>
      </c>
      <c r="Q98" s="7">
        <f t="shared" ref="Q98:Q107" si="131">N98</f>
        <v>690.97499999999991</v>
      </c>
      <c r="R98" s="303"/>
      <c r="S98" s="298"/>
      <c r="T98" s="299"/>
      <c r="U98" s="3"/>
      <c r="W98" s="13"/>
    </row>
    <row r="99" spans="2:23" s="302" customFormat="1" ht="24.95" customHeight="1" x14ac:dyDescent="0.25">
      <c r="B99" s="303" t="s">
        <v>929</v>
      </c>
      <c r="C99" s="303" t="s">
        <v>248</v>
      </c>
      <c r="D99" s="2" t="s">
        <v>249</v>
      </c>
      <c r="E99" s="303"/>
      <c r="F99" s="303" t="s">
        <v>39</v>
      </c>
      <c r="G99" s="303" t="s">
        <v>930</v>
      </c>
      <c r="H99" s="303"/>
      <c r="I99" s="8">
        <v>44951</v>
      </c>
      <c r="J99" s="2" t="str">
        <f t="shared" ref="J99" si="132">B99</f>
        <v>JN-05/2023 grupa 3</v>
      </c>
      <c r="K99" s="18">
        <v>45291</v>
      </c>
      <c r="L99" s="4">
        <v>856</v>
      </c>
      <c r="M99" s="4">
        <f t="shared" si="126"/>
        <v>214</v>
      </c>
      <c r="N99" s="4">
        <f t="shared" ref="N99" si="133">L99+M99</f>
        <v>1070</v>
      </c>
      <c r="O99" s="2" t="s">
        <v>105</v>
      </c>
      <c r="P99" s="15">
        <f t="shared" si="130"/>
        <v>45291</v>
      </c>
      <c r="Q99" s="7">
        <f t="shared" si="131"/>
        <v>1070</v>
      </c>
      <c r="R99" s="303"/>
      <c r="S99" s="298"/>
      <c r="T99" s="299"/>
      <c r="U99" s="3"/>
      <c r="W99" s="13"/>
    </row>
    <row r="100" spans="2:23" s="302" customFormat="1" ht="24.95" customHeight="1" x14ac:dyDescent="0.25">
      <c r="B100" s="303" t="s">
        <v>931</v>
      </c>
      <c r="C100" s="303" t="s">
        <v>248</v>
      </c>
      <c r="D100" s="2" t="s">
        <v>249</v>
      </c>
      <c r="E100" s="303"/>
      <c r="F100" s="303" t="s">
        <v>39</v>
      </c>
      <c r="G100" s="303" t="s">
        <v>932</v>
      </c>
      <c r="H100" s="303"/>
      <c r="I100" s="8">
        <v>44987</v>
      </c>
      <c r="J100" s="2" t="str">
        <f t="shared" ref="J100" si="134">B100</f>
        <v>JN-05/2023 grupa 4</v>
      </c>
      <c r="K100" s="18">
        <v>45291</v>
      </c>
      <c r="L100" s="4">
        <v>1758.66</v>
      </c>
      <c r="M100" s="4">
        <f t="shared" si="126"/>
        <v>439.66500000000002</v>
      </c>
      <c r="N100" s="4">
        <f t="shared" ref="N100" si="135">L100+M100</f>
        <v>2198.3250000000003</v>
      </c>
      <c r="O100" s="2" t="s">
        <v>105</v>
      </c>
      <c r="P100" s="15">
        <f t="shared" si="130"/>
        <v>45291</v>
      </c>
      <c r="Q100" s="7">
        <f t="shared" si="131"/>
        <v>2198.3250000000003</v>
      </c>
      <c r="R100" s="303"/>
      <c r="S100" s="298"/>
      <c r="T100" s="299"/>
      <c r="U100" s="3"/>
      <c r="W100" s="13"/>
    </row>
    <row r="101" spans="2:23" s="302" customFormat="1" ht="24.95" customHeight="1" x14ac:dyDescent="0.25">
      <c r="B101" s="303" t="s">
        <v>933</v>
      </c>
      <c r="C101" s="303" t="s">
        <v>248</v>
      </c>
      <c r="D101" s="2" t="s">
        <v>249</v>
      </c>
      <c r="E101" s="303"/>
      <c r="F101" s="303" t="s">
        <v>39</v>
      </c>
      <c r="G101" s="303" t="s">
        <v>918</v>
      </c>
      <c r="H101" s="303"/>
      <c r="I101" s="8">
        <v>45000</v>
      </c>
      <c r="J101" s="2" t="str">
        <f t="shared" ref="J101" si="136">B101</f>
        <v>JN-05/2023 grupa 5</v>
      </c>
      <c r="K101" s="18">
        <v>45291</v>
      </c>
      <c r="L101" s="4">
        <v>48.14</v>
      </c>
      <c r="M101" s="4">
        <f t="shared" si="126"/>
        <v>12.035</v>
      </c>
      <c r="N101" s="4">
        <f t="shared" ref="N101" si="137">L101+M101</f>
        <v>60.174999999999997</v>
      </c>
      <c r="O101" s="2" t="s">
        <v>105</v>
      </c>
      <c r="P101" s="15">
        <f t="shared" si="130"/>
        <v>45291</v>
      </c>
      <c r="Q101" s="7">
        <f t="shared" si="131"/>
        <v>60.174999999999997</v>
      </c>
      <c r="R101" s="303"/>
      <c r="S101" s="298"/>
      <c r="T101" s="299"/>
      <c r="U101" s="3"/>
      <c r="W101" s="13"/>
    </row>
    <row r="102" spans="2:23" s="302" customFormat="1" ht="24.95" customHeight="1" x14ac:dyDescent="0.25">
      <c r="B102" s="303" t="s">
        <v>934</v>
      </c>
      <c r="C102" s="303" t="s">
        <v>248</v>
      </c>
      <c r="D102" s="2" t="s">
        <v>249</v>
      </c>
      <c r="E102" s="303"/>
      <c r="F102" s="303" t="s">
        <v>39</v>
      </c>
      <c r="G102" s="303" t="s">
        <v>935</v>
      </c>
      <c r="H102" s="303"/>
      <c r="I102" s="8">
        <v>45058</v>
      </c>
      <c r="J102" s="2" t="str">
        <f t="shared" ref="J102" si="138">B102</f>
        <v>JN-05/2023 grupa 6</v>
      </c>
      <c r="K102" s="18">
        <v>45291</v>
      </c>
      <c r="L102" s="4">
        <v>88</v>
      </c>
      <c r="M102" s="4">
        <f t="shared" si="126"/>
        <v>22</v>
      </c>
      <c r="N102" s="4">
        <f t="shared" ref="N102" si="139">L102+M102</f>
        <v>110</v>
      </c>
      <c r="O102" s="2" t="s">
        <v>105</v>
      </c>
      <c r="P102" s="15">
        <f t="shared" si="130"/>
        <v>45291</v>
      </c>
      <c r="Q102" s="7">
        <f t="shared" si="131"/>
        <v>110</v>
      </c>
      <c r="R102" s="303"/>
      <c r="S102" s="298"/>
      <c r="T102" s="299"/>
      <c r="U102" s="3"/>
      <c r="W102" s="13"/>
    </row>
    <row r="103" spans="2:23" s="302" customFormat="1" ht="24.95" customHeight="1" x14ac:dyDescent="0.25">
      <c r="B103" s="303" t="s">
        <v>936</v>
      </c>
      <c r="C103" s="303" t="s">
        <v>248</v>
      </c>
      <c r="D103" s="2" t="s">
        <v>249</v>
      </c>
      <c r="E103" s="303"/>
      <c r="F103" s="303" t="s">
        <v>39</v>
      </c>
      <c r="G103" s="303" t="s">
        <v>937</v>
      </c>
      <c r="H103" s="303"/>
      <c r="I103" s="8">
        <v>45048</v>
      </c>
      <c r="J103" s="2" t="str">
        <f t="shared" ref="J103" si="140">B103</f>
        <v>JN-05/2023 grupa 7</v>
      </c>
      <c r="K103" s="18">
        <v>45291</v>
      </c>
      <c r="L103" s="4">
        <v>310.45</v>
      </c>
      <c r="M103" s="4">
        <f t="shared" si="126"/>
        <v>77.612499999999997</v>
      </c>
      <c r="N103" s="4">
        <f t="shared" ref="N103" si="141">L103+M103</f>
        <v>388.0625</v>
      </c>
      <c r="O103" s="2" t="s">
        <v>105</v>
      </c>
      <c r="P103" s="15">
        <f t="shared" si="130"/>
        <v>45291</v>
      </c>
      <c r="Q103" s="7">
        <f t="shared" si="131"/>
        <v>388.0625</v>
      </c>
      <c r="R103" s="303"/>
      <c r="S103" s="298"/>
      <c r="T103" s="299"/>
      <c r="U103" s="3"/>
      <c r="W103" s="13"/>
    </row>
    <row r="104" spans="2:23" s="302" customFormat="1" ht="24.95" customHeight="1" x14ac:dyDescent="0.25">
      <c r="B104" s="303" t="s">
        <v>938</v>
      </c>
      <c r="C104" s="303" t="s">
        <v>248</v>
      </c>
      <c r="D104" s="2" t="s">
        <v>249</v>
      </c>
      <c r="E104" s="303"/>
      <c r="F104" s="303" t="s">
        <v>39</v>
      </c>
      <c r="G104" s="303" t="s">
        <v>939</v>
      </c>
      <c r="H104" s="303"/>
      <c r="I104" s="8">
        <v>45034</v>
      </c>
      <c r="J104" s="2" t="str">
        <f t="shared" ref="J104" si="142">B104</f>
        <v>JN-05/2023 grupa 8</v>
      </c>
      <c r="K104" s="18">
        <v>45291</v>
      </c>
      <c r="L104" s="4">
        <v>455.39</v>
      </c>
      <c r="M104" s="4">
        <f t="shared" si="126"/>
        <v>113.8475</v>
      </c>
      <c r="N104" s="4">
        <f t="shared" ref="N104" si="143">L104+M104</f>
        <v>569.23749999999995</v>
      </c>
      <c r="O104" s="2" t="s">
        <v>105</v>
      </c>
      <c r="P104" s="15">
        <f t="shared" si="130"/>
        <v>45291</v>
      </c>
      <c r="Q104" s="7">
        <f t="shared" si="131"/>
        <v>569.23749999999995</v>
      </c>
      <c r="R104" s="303"/>
      <c r="S104" s="298"/>
      <c r="T104" s="299"/>
      <c r="U104" s="3"/>
      <c r="W104" s="13"/>
    </row>
    <row r="105" spans="2:23" s="302" customFormat="1" ht="24.95" customHeight="1" x14ac:dyDescent="0.25">
      <c r="B105" s="303" t="s">
        <v>940</v>
      </c>
      <c r="C105" s="303" t="s">
        <v>248</v>
      </c>
      <c r="D105" s="2" t="s">
        <v>249</v>
      </c>
      <c r="E105" s="303"/>
      <c r="F105" s="303" t="s">
        <v>39</v>
      </c>
      <c r="G105" s="303" t="s">
        <v>941</v>
      </c>
      <c r="H105" s="303"/>
      <c r="I105" s="8">
        <v>45084</v>
      </c>
      <c r="J105" s="2" t="str">
        <f t="shared" ref="J105" si="144">B105</f>
        <v>JN-05/2023 grupa 9</v>
      </c>
      <c r="K105" s="18">
        <v>45291</v>
      </c>
      <c r="L105" s="4">
        <v>107.8</v>
      </c>
      <c r="M105" s="4">
        <f t="shared" si="126"/>
        <v>26.95</v>
      </c>
      <c r="N105" s="4">
        <f t="shared" ref="N105" si="145">L105+M105</f>
        <v>134.75</v>
      </c>
      <c r="O105" s="2" t="s">
        <v>105</v>
      </c>
      <c r="P105" s="15">
        <f t="shared" si="130"/>
        <v>45291</v>
      </c>
      <c r="Q105" s="7">
        <f t="shared" si="131"/>
        <v>134.75</v>
      </c>
      <c r="R105" s="303"/>
      <c r="S105" s="298"/>
      <c r="T105" s="299"/>
      <c r="U105" s="3"/>
      <c r="W105" s="13"/>
    </row>
    <row r="106" spans="2:23" s="302" customFormat="1" ht="24.95" customHeight="1" x14ac:dyDescent="0.25">
      <c r="B106" s="303" t="s">
        <v>942</v>
      </c>
      <c r="C106" s="303" t="s">
        <v>248</v>
      </c>
      <c r="D106" s="2" t="s">
        <v>249</v>
      </c>
      <c r="E106" s="303"/>
      <c r="F106" s="303" t="s">
        <v>39</v>
      </c>
      <c r="G106" s="303" t="s">
        <v>943</v>
      </c>
      <c r="H106" s="303"/>
      <c r="I106" s="8">
        <v>45133</v>
      </c>
      <c r="J106" s="2" t="str">
        <f t="shared" ref="J106" si="146">B106</f>
        <v>JN-05/2023 grupa 10</v>
      </c>
      <c r="K106" s="18">
        <v>45291</v>
      </c>
      <c r="L106" s="4">
        <v>130</v>
      </c>
      <c r="M106" s="4">
        <f t="shared" si="126"/>
        <v>32.5</v>
      </c>
      <c r="N106" s="4">
        <f t="shared" ref="N106" si="147">L106+M106</f>
        <v>162.5</v>
      </c>
      <c r="O106" s="2" t="s">
        <v>105</v>
      </c>
      <c r="P106" s="15">
        <f t="shared" si="130"/>
        <v>45291</v>
      </c>
      <c r="Q106" s="7">
        <f t="shared" si="131"/>
        <v>162.5</v>
      </c>
      <c r="R106" s="303"/>
      <c r="S106" s="298"/>
      <c r="T106" s="299"/>
      <c r="U106" s="3"/>
      <c r="W106" s="13"/>
    </row>
    <row r="107" spans="2:23" s="302" customFormat="1" ht="24.95" customHeight="1" x14ac:dyDescent="0.25">
      <c r="B107" s="303" t="s">
        <v>944</v>
      </c>
      <c r="C107" s="303" t="s">
        <v>248</v>
      </c>
      <c r="D107" s="2" t="s">
        <v>249</v>
      </c>
      <c r="E107" s="303"/>
      <c r="F107" s="303" t="s">
        <v>39</v>
      </c>
      <c r="G107" s="303" t="s">
        <v>945</v>
      </c>
      <c r="H107" s="303"/>
      <c r="I107" s="8">
        <v>45198</v>
      </c>
      <c r="J107" s="2" t="str">
        <f t="shared" ref="J107" si="148">B107</f>
        <v>JN-05/2023 grupa 11</v>
      </c>
      <c r="K107" s="18">
        <v>45291</v>
      </c>
      <c r="L107" s="4">
        <v>161.46</v>
      </c>
      <c r="M107" s="4">
        <f t="shared" si="126"/>
        <v>40.365000000000002</v>
      </c>
      <c r="N107" s="4">
        <f t="shared" ref="N107" si="149">L107+M107</f>
        <v>201.82500000000002</v>
      </c>
      <c r="O107" s="2" t="s">
        <v>105</v>
      </c>
      <c r="P107" s="15">
        <f t="shared" si="130"/>
        <v>45291</v>
      </c>
      <c r="Q107" s="7">
        <f t="shared" si="131"/>
        <v>201.82500000000002</v>
      </c>
      <c r="R107" s="303"/>
      <c r="S107" s="298"/>
      <c r="T107" s="299"/>
      <c r="U107" s="3"/>
      <c r="W107" s="13"/>
    </row>
    <row r="108" spans="2:23" s="316" customFormat="1" ht="24.95" customHeight="1" x14ac:dyDescent="0.25">
      <c r="B108" s="315" t="s">
        <v>983</v>
      </c>
      <c r="C108" s="315" t="s">
        <v>248</v>
      </c>
      <c r="D108" s="2" t="s">
        <v>249</v>
      </c>
      <c r="E108" s="315"/>
      <c r="F108" s="315" t="s">
        <v>39</v>
      </c>
      <c r="G108" s="315" t="s">
        <v>43</v>
      </c>
      <c r="H108" s="315"/>
      <c r="I108" s="8">
        <v>45278</v>
      </c>
      <c r="J108" s="2" t="str">
        <f t="shared" ref="J108" si="150">B108</f>
        <v>JN-05/2023 grupa B1</v>
      </c>
      <c r="K108" s="18">
        <v>45279</v>
      </c>
      <c r="L108" s="4">
        <v>78</v>
      </c>
      <c r="M108" s="4">
        <f t="shared" ref="M108" si="151">L108*25/100</f>
        <v>19.5</v>
      </c>
      <c r="N108" s="4">
        <f t="shared" ref="N108" si="152">L108+M108</f>
        <v>97.5</v>
      </c>
      <c r="O108" s="2" t="s">
        <v>105</v>
      </c>
      <c r="P108" s="15">
        <v>45279</v>
      </c>
      <c r="Q108" s="7">
        <f>N108</f>
        <v>97.5</v>
      </c>
      <c r="R108" s="315"/>
      <c r="S108" s="313"/>
      <c r="T108" s="314"/>
      <c r="U108" s="3"/>
      <c r="W108" s="13"/>
    </row>
    <row r="109" spans="2:23" s="83" customFormat="1" ht="24.95" customHeight="1" x14ac:dyDescent="0.25">
      <c r="B109" s="80" t="s">
        <v>892</v>
      </c>
      <c r="C109" s="80" t="s">
        <v>59</v>
      </c>
      <c r="D109" s="2" t="s">
        <v>167</v>
      </c>
      <c r="E109" s="80"/>
      <c r="F109" s="80" t="s">
        <v>39</v>
      </c>
      <c r="G109" s="80" t="s">
        <v>43</v>
      </c>
      <c r="H109" s="80"/>
      <c r="I109" s="8">
        <v>44956</v>
      </c>
      <c r="J109" s="2" t="str">
        <f t="shared" ref="J109" si="153">B109</f>
        <v>JN-06/2023 grupa 1</v>
      </c>
      <c r="K109" s="18">
        <f>I109+365</f>
        <v>45321</v>
      </c>
      <c r="L109" s="4">
        <v>3304.1</v>
      </c>
      <c r="M109" s="4">
        <f t="shared" si="126"/>
        <v>826.02499999999998</v>
      </c>
      <c r="N109" s="4">
        <f t="shared" ref="N109" si="154">L109+M109</f>
        <v>4130.125</v>
      </c>
      <c r="O109" s="2" t="s">
        <v>105</v>
      </c>
      <c r="P109" s="15"/>
      <c r="Q109" s="7"/>
      <c r="R109" s="80"/>
      <c r="S109" s="420" t="s">
        <v>1057</v>
      </c>
      <c r="T109" s="421"/>
      <c r="U109" s="3"/>
      <c r="W109" s="13"/>
    </row>
    <row r="110" spans="2:23" s="291" customFormat="1" ht="24.95" customHeight="1" x14ac:dyDescent="0.25">
      <c r="B110" s="290" t="s">
        <v>893</v>
      </c>
      <c r="C110" s="290" t="s">
        <v>59</v>
      </c>
      <c r="D110" s="2" t="s">
        <v>167</v>
      </c>
      <c r="E110" s="290"/>
      <c r="F110" s="290" t="s">
        <v>39</v>
      </c>
      <c r="G110" s="290" t="s">
        <v>894</v>
      </c>
      <c r="H110" s="290"/>
      <c r="I110" s="8">
        <v>45247</v>
      </c>
      <c r="J110" s="2" t="str">
        <f t="shared" ref="J110" si="155">B110</f>
        <v>JN-06/2023 grupa 2</v>
      </c>
      <c r="K110" s="18">
        <v>45260</v>
      </c>
      <c r="L110" s="4">
        <v>5079</v>
      </c>
      <c r="M110" s="4">
        <f t="shared" si="126"/>
        <v>1269.75</v>
      </c>
      <c r="N110" s="4">
        <f t="shared" ref="N110" si="156">L110+M110</f>
        <v>6348.75</v>
      </c>
      <c r="O110" s="2" t="s">
        <v>105</v>
      </c>
      <c r="P110" s="15">
        <v>45259</v>
      </c>
      <c r="Q110" s="7">
        <f t="shared" ref="Q110:Q121" si="157">N110</f>
        <v>6348.75</v>
      </c>
      <c r="R110" s="290"/>
      <c r="S110" s="288"/>
      <c r="T110" s="289"/>
      <c r="U110" s="3"/>
      <c r="W110" s="13"/>
    </row>
    <row r="111" spans="2:23" s="302" customFormat="1" ht="24.95" customHeight="1" x14ac:dyDescent="0.25">
      <c r="B111" s="303" t="s">
        <v>926</v>
      </c>
      <c r="C111" s="303" t="s">
        <v>59</v>
      </c>
      <c r="D111" s="2" t="s">
        <v>167</v>
      </c>
      <c r="E111" s="303"/>
      <c r="F111" s="303" t="s">
        <v>39</v>
      </c>
      <c r="G111" s="303" t="s">
        <v>894</v>
      </c>
      <c r="H111" s="303"/>
      <c r="I111" s="8">
        <v>45259</v>
      </c>
      <c r="J111" s="2" t="str">
        <f t="shared" ref="J111:J113" si="158">B111</f>
        <v>JN-06/2023 grupa 3</v>
      </c>
      <c r="K111" s="18">
        <v>45272</v>
      </c>
      <c r="L111" s="4">
        <v>850</v>
      </c>
      <c r="M111" s="4">
        <f t="shared" si="126"/>
        <v>212.5</v>
      </c>
      <c r="N111" s="4">
        <f t="shared" ref="N111:N113" si="159">L111+M111</f>
        <v>1062.5</v>
      </c>
      <c r="O111" s="2" t="s">
        <v>105</v>
      </c>
      <c r="P111" s="15">
        <f t="shared" ref="P111:P122" si="160">K111</f>
        <v>45272</v>
      </c>
      <c r="Q111" s="7">
        <f t="shared" si="157"/>
        <v>1062.5</v>
      </c>
      <c r="R111" s="303"/>
      <c r="S111" s="300"/>
      <c r="T111" s="301"/>
      <c r="U111" s="3"/>
      <c r="W111" s="13"/>
    </row>
    <row r="112" spans="2:23" s="369" customFormat="1" ht="24.95" customHeight="1" x14ac:dyDescent="0.25">
      <c r="B112" s="370" t="s">
        <v>1487</v>
      </c>
      <c r="C112" s="370" t="s">
        <v>59</v>
      </c>
      <c r="D112" s="2" t="s">
        <v>167</v>
      </c>
      <c r="E112" s="370"/>
      <c r="F112" s="370" t="s">
        <v>39</v>
      </c>
      <c r="G112" s="370" t="s">
        <v>894</v>
      </c>
      <c r="H112" s="370"/>
      <c r="I112" s="8">
        <v>45280</v>
      </c>
      <c r="J112" s="2" t="str">
        <f t="shared" ref="J112" si="161">B112</f>
        <v>JN-06/2023 grupa 4</v>
      </c>
      <c r="K112" s="18">
        <v>44930</v>
      </c>
      <c r="L112" s="4">
        <v>101</v>
      </c>
      <c r="M112" s="4">
        <f t="shared" ref="M112" si="162">L112*25/100</f>
        <v>25.25</v>
      </c>
      <c r="N112" s="4">
        <f t="shared" ref="N112" si="163">L112+M112</f>
        <v>126.25</v>
      </c>
      <c r="O112" s="2" t="s">
        <v>105</v>
      </c>
      <c r="P112" s="15">
        <v>45291</v>
      </c>
      <c r="Q112" s="7">
        <f t="shared" ref="Q112" si="164">N112</f>
        <v>126.25</v>
      </c>
      <c r="R112" s="370"/>
      <c r="S112" s="367"/>
      <c r="T112" s="368"/>
      <c r="U112" s="3"/>
      <c r="W112" s="13"/>
    </row>
    <row r="113" spans="2:23" s="83" customFormat="1" ht="24.95" customHeight="1" x14ac:dyDescent="0.25">
      <c r="B113" s="334" t="s">
        <v>1066</v>
      </c>
      <c r="C113" s="80" t="s">
        <v>250</v>
      </c>
      <c r="D113" s="2" t="s">
        <v>168</v>
      </c>
      <c r="E113" s="80"/>
      <c r="F113" s="331" t="s">
        <v>39</v>
      </c>
      <c r="G113" s="331" t="s">
        <v>92</v>
      </c>
      <c r="H113" s="331"/>
      <c r="I113" s="8">
        <v>44930</v>
      </c>
      <c r="J113" s="2" t="str">
        <f t="shared" si="158"/>
        <v>JN-07/2023 grupa a1</v>
      </c>
      <c r="K113" s="18">
        <v>45217</v>
      </c>
      <c r="L113" s="4">
        <v>3694.2</v>
      </c>
      <c r="M113" s="4">
        <f t="shared" ref="M113:M129" si="165">L113*25/100</f>
        <v>923.55</v>
      </c>
      <c r="N113" s="4">
        <f t="shared" si="159"/>
        <v>4617.75</v>
      </c>
      <c r="O113" s="2" t="s">
        <v>105</v>
      </c>
      <c r="P113" s="15">
        <f t="shared" si="160"/>
        <v>45217</v>
      </c>
      <c r="Q113" s="7">
        <f t="shared" si="157"/>
        <v>4617.75</v>
      </c>
      <c r="R113" s="80"/>
      <c r="S113" s="81"/>
      <c r="T113" s="82"/>
      <c r="U113" s="3"/>
      <c r="W113" s="13"/>
    </row>
    <row r="114" spans="2:23" s="332" customFormat="1" ht="24.95" customHeight="1" x14ac:dyDescent="0.25">
      <c r="B114" s="334" t="s">
        <v>1067</v>
      </c>
      <c r="C114" s="331" t="s">
        <v>250</v>
      </c>
      <c r="D114" s="2" t="s">
        <v>168</v>
      </c>
      <c r="E114" s="331"/>
      <c r="F114" s="331" t="s">
        <v>39</v>
      </c>
      <c r="G114" s="331" t="s">
        <v>1068</v>
      </c>
      <c r="H114" s="331"/>
      <c r="I114" s="8">
        <v>44942</v>
      </c>
      <c r="J114" s="2" t="str">
        <f t="shared" ref="J114" si="166">B114</f>
        <v>JN-07/2023 grupa a2</v>
      </c>
      <c r="K114" s="18">
        <v>44943</v>
      </c>
      <c r="L114" s="4">
        <v>463.2</v>
      </c>
      <c r="M114" s="4">
        <f t="shared" si="165"/>
        <v>115.8</v>
      </c>
      <c r="N114" s="4">
        <f t="shared" ref="N114" si="167">L114+M114</f>
        <v>579</v>
      </c>
      <c r="O114" s="2" t="s">
        <v>105</v>
      </c>
      <c r="P114" s="15">
        <f t="shared" si="160"/>
        <v>44943</v>
      </c>
      <c r="Q114" s="7">
        <f t="shared" si="157"/>
        <v>579</v>
      </c>
      <c r="R114" s="331"/>
      <c r="S114" s="329"/>
      <c r="T114" s="330"/>
      <c r="U114" s="3"/>
      <c r="W114" s="13"/>
    </row>
    <row r="115" spans="2:23" s="332" customFormat="1" ht="24.95" customHeight="1" x14ac:dyDescent="0.25">
      <c r="B115" s="334" t="s">
        <v>1069</v>
      </c>
      <c r="C115" s="331" t="s">
        <v>250</v>
      </c>
      <c r="D115" s="2" t="s">
        <v>168</v>
      </c>
      <c r="E115" s="331"/>
      <c r="F115" s="331" t="s">
        <v>39</v>
      </c>
      <c r="G115" s="331" t="s">
        <v>1070</v>
      </c>
      <c r="H115" s="331"/>
      <c r="I115" s="8">
        <v>44943</v>
      </c>
      <c r="J115" s="2" t="str">
        <f t="shared" ref="J115" si="168">B115</f>
        <v>JN-07/2023 grupa a3</v>
      </c>
      <c r="K115" s="18">
        <v>45000</v>
      </c>
      <c r="L115" s="4">
        <v>755.94</v>
      </c>
      <c r="M115" s="4">
        <f t="shared" si="165"/>
        <v>188.98500000000001</v>
      </c>
      <c r="N115" s="4">
        <f t="shared" ref="N115" si="169">L115+M115</f>
        <v>944.92500000000007</v>
      </c>
      <c r="O115" s="2" t="s">
        <v>105</v>
      </c>
      <c r="P115" s="15">
        <f t="shared" si="160"/>
        <v>45000</v>
      </c>
      <c r="Q115" s="7">
        <f t="shared" si="157"/>
        <v>944.92500000000007</v>
      </c>
      <c r="R115" s="331"/>
      <c r="S115" s="329"/>
      <c r="T115" s="330"/>
      <c r="U115" s="3"/>
      <c r="W115" s="13"/>
    </row>
    <row r="116" spans="2:23" s="332" customFormat="1" ht="24.95" customHeight="1" x14ac:dyDescent="0.25">
      <c r="B116" s="334" t="s">
        <v>1071</v>
      </c>
      <c r="C116" s="331" t="s">
        <v>250</v>
      </c>
      <c r="D116" s="2" t="s">
        <v>168</v>
      </c>
      <c r="E116" s="331"/>
      <c r="F116" s="331" t="s">
        <v>39</v>
      </c>
      <c r="G116" s="331" t="s">
        <v>1072</v>
      </c>
      <c r="H116" s="331"/>
      <c r="I116" s="8">
        <v>44949</v>
      </c>
      <c r="J116" s="2" t="str">
        <f t="shared" ref="J116" si="170">B116</f>
        <v>JN-07/2023 grupa a4</v>
      </c>
      <c r="K116" s="18">
        <v>44960</v>
      </c>
      <c r="L116" s="4">
        <v>169.68</v>
      </c>
      <c r="M116" s="4">
        <f t="shared" si="165"/>
        <v>42.42</v>
      </c>
      <c r="N116" s="4">
        <f t="shared" ref="N116" si="171">L116+M116</f>
        <v>212.10000000000002</v>
      </c>
      <c r="O116" s="2" t="s">
        <v>105</v>
      </c>
      <c r="P116" s="15">
        <f t="shared" si="160"/>
        <v>44960</v>
      </c>
      <c r="Q116" s="7">
        <f t="shared" si="157"/>
        <v>212.10000000000002</v>
      </c>
      <c r="R116" s="331"/>
      <c r="S116" s="329"/>
      <c r="T116" s="330"/>
      <c r="U116" s="3"/>
      <c r="W116" s="13"/>
    </row>
    <row r="117" spans="2:23" s="332" customFormat="1" ht="24.95" customHeight="1" x14ac:dyDescent="0.25">
      <c r="B117" s="334" t="s">
        <v>1073</v>
      </c>
      <c r="C117" s="331" t="s">
        <v>250</v>
      </c>
      <c r="D117" s="2" t="s">
        <v>168</v>
      </c>
      <c r="E117" s="331"/>
      <c r="F117" s="331" t="s">
        <v>39</v>
      </c>
      <c r="G117" s="331" t="s">
        <v>1025</v>
      </c>
      <c r="H117" s="331"/>
      <c r="I117" s="8">
        <v>44949</v>
      </c>
      <c r="J117" s="2" t="str">
        <f t="shared" ref="J117" si="172">B117</f>
        <v>JN-07/2023 grupa a5</v>
      </c>
      <c r="K117" s="18">
        <v>44958</v>
      </c>
      <c r="L117" s="4">
        <v>1597.07</v>
      </c>
      <c r="M117" s="4">
        <f t="shared" si="165"/>
        <v>399.26749999999998</v>
      </c>
      <c r="N117" s="4">
        <f t="shared" ref="N117" si="173">L117+M117</f>
        <v>1996.3374999999999</v>
      </c>
      <c r="O117" s="2" t="s">
        <v>105</v>
      </c>
      <c r="P117" s="15">
        <f t="shared" si="160"/>
        <v>44958</v>
      </c>
      <c r="Q117" s="7">
        <f t="shared" si="157"/>
        <v>1996.3374999999999</v>
      </c>
      <c r="R117" s="331"/>
      <c r="S117" s="329"/>
      <c r="T117" s="330"/>
      <c r="U117" s="3"/>
      <c r="W117" s="13"/>
    </row>
    <row r="118" spans="2:23" s="332" customFormat="1" ht="24.95" customHeight="1" x14ac:dyDescent="0.25">
      <c r="B118" s="334" t="s">
        <v>1074</v>
      </c>
      <c r="C118" s="331" t="s">
        <v>250</v>
      </c>
      <c r="D118" s="2" t="s">
        <v>168</v>
      </c>
      <c r="E118" s="331"/>
      <c r="F118" s="331" t="s">
        <v>39</v>
      </c>
      <c r="G118" s="331" t="s">
        <v>1075</v>
      </c>
      <c r="H118" s="331"/>
      <c r="I118" s="8">
        <v>44951</v>
      </c>
      <c r="J118" s="2" t="str">
        <f t="shared" ref="J118" si="174">B118</f>
        <v>JN-07/2023 grupa a6</v>
      </c>
      <c r="K118" s="18">
        <v>45112</v>
      </c>
      <c r="L118" s="4">
        <v>2166.3000000000002</v>
      </c>
      <c r="M118" s="4">
        <f t="shared" si="165"/>
        <v>541.57500000000005</v>
      </c>
      <c r="N118" s="4">
        <f t="shared" ref="N118" si="175">L118+M118</f>
        <v>2707.875</v>
      </c>
      <c r="O118" s="2" t="s">
        <v>105</v>
      </c>
      <c r="P118" s="15">
        <f t="shared" si="160"/>
        <v>45112</v>
      </c>
      <c r="Q118" s="7">
        <f t="shared" si="157"/>
        <v>2707.875</v>
      </c>
      <c r="R118" s="331"/>
      <c r="S118" s="329"/>
      <c r="T118" s="330"/>
      <c r="U118" s="3"/>
      <c r="W118" s="13"/>
    </row>
    <row r="119" spans="2:23" s="332" customFormat="1" ht="24.95" customHeight="1" x14ac:dyDescent="0.25">
      <c r="B119" s="334" t="s">
        <v>1076</v>
      </c>
      <c r="C119" s="331" t="s">
        <v>250</v>
      </c>
      <c r="D119" s="2" t="s">
        <v>168</v>
      </c>
      <c r="E119" s="331"/>
      <c r="F119" s="331" t="s">
        <v>39</v>
      </c>
      <c r="G119" s="331" t="s">
        <v>1077</v>
      </c>
      <c r="H119" s="331"/>
      <c r="I119" s="8">
        <v>45015</v>
      </c>
      <c r="J119" s="2" t="str">
        <f t="shared" ref="J119" si="176">B119</f>
        <v>JN-07/2023 grupa a7</v>
      </c>
      <c r="K119" s="18">
        <v>45019</v>
      </c>
      <c r="L119" s="4">
        <v>10.41</v>
      </c>
      <c r="M119" s="4">
        <f t="shared" si="165"/>
        <v>2.6025</v>
      </c>
      <c r="N119" s="4">
        <f t="shared" ref="N119" si="177">L119+M119</f>
        <v>13.012499999999999</v>
      </c>
      <c r="O119" s="2" t="s">
        <v>105</v>
      </c>
      <c r="P119" s="15">
        <f t="shared" si="160"/>
        <v>45019</v>
      </c>
      <c r="Q119" s="7">
        <f t="shared" si="157"/>
        <v>13.012499999999999</v>
      </c>
      <c r="R119" s="331"/>
      <c r="S119" s="329"/>
      <c r="T119" s="330"/>
      <c r="U119" s="3"/>
      <c r="W119" s="13"/>
    </row>
    <row r="120" spans="2:23" s="332" customFormat="1" ht="24.95" customHeight="1" x14ac:dyDescent="0.25">
      <c r="B120" s="334" t="s">
        <v>1078</v>
      </c>
      <c r="C120" s="331" t="s">
        <v>250</v>
      </c>
      <c r="D120" s="2" t="s">
        <v>168</v>
      </c>
      <c r="E120" s="331"/>
      <c r="F120" s="331" t="s">
        <v>39</v>
      </c>
      <c r="G120" s="331" t="s">
        <v>1079</v>
      </c>
      <c r="H120" s="331"/>
      <c r="I120" s="8">
        <v>45202</v>
      </c>
      <c r="J120" s="2" t="str">
        <f t="shared" ref="J120" si="178">B120</f>
        <v>JN-07/2023 grupa a8</v>
      </c>
      <c r="K120" s="18">
        <v>45203</v>
      </c>
      <c r="L120" s="4">
        <v>1796</v>
      </c>
      <c r="M120" s="4">
        <f t="shared" si="165"/>
        <v>449</v>
      </c>
      <c r="N120" s="4">
        <f t="shared" ref="N120" si="179">L120+M120</f>
        <v>2245</v>
      </c>
      <c r="O120" s="2" t="s">
        <v>105</v>
      </c>
      <c r="P120" s="15">
        <f t="shared" si="160"/>
        <v>45203</v>
      </c>
      <c r="Q120" s="7">
        <f t="shared" si="157"/>
        <v>2245</v>
      </c>
      <c r="R120" s="331"/>
      <c r="S120" s="329"/>
      <c r="T120" s="330"/>
      <c r="U120" s="3"/>
      <c r="W120" s="13"/>
    </row>
    <row r="121" spans="2:23" s="332" customFormat="1" ht="24.95" customHeight="1" x14ac:dyDescent="0.25">
      <c r="B121" s="334" t="s">
        <v>1080</v>
      </c>
      <c r="C121" s="331" t="s">
        <v>250</v>
      </c>
      <c r="D121" s="2" t="s">
        <v>168</v>
      </c>
      <c r="E121" s="331"/>
      <c r="F121" s="331" t="s">
        <v>39</v>
      </c>
      <c r="G121" s="331" t="s">
        <v>1081</v>
      </c>
      <c r="H121" s="331"/>
      <c r="I121" s="8">
        <v>45197</v>
      </c>
      <c r="J121" s="2" t="str">
        <f t="shared" ref="J121" si="180">B121</f>
        <v>JN-07/2023 grupa a9</v>
      </c>
      <c r="K121" s="18">
        <v>45198</v>
      </c>
      <c r="L121" s="4">
        <v>142.5</v>
      </c>
      <c r="M121" s="4">
        <f t="shared" si="165"/>
        <v>35.625</v>
      </c>
      <c r="N121" s="4">
        <f t="shared" ref="N121" si="181">L121+M121</f>
        <v>178.125</v>
      </c>
      <c r="O121" s="2" t="s">
        <v>105</v>
      </c>
      <c r="P121" s="15">
        <f t="shared" si="160"/>
        <v>45198</v>
      </c>
      <c r="Q121" s="7">
        <f t="shared" si="157"/>
        <v>178.125</v>
      </c>
      <c r="R121" s="331"/>
      <c r="S121" s="329"/>
      <c r="T121" s="330"/>
      <c r="U121" s="3"/>
      <c r="W121" s="13"/>
    </row>
    <row r="122" spans="2:23" s="332" customFormat="1" ht="24.95" customHeight="1" x14ac:dyDescent="0.25">
      <c r="B122" s="334" t="s">
        <v>1082</v>
      </c>
      <c r="C122" s="331" t="s">
        <v>250</v>
      </c>
      <c r="D122" s="2" t="s">
        <v>168</v>
      </c>
      <c r="E122" s="331"/>
      <c r="F122" s="331" t="s">
        <v>39</v>
      </c>
      <c r="G122" s="331" t="s">
        <v>1083</v>
      </c>
      <c r="H122" s="331"/>
      <c r="I122" s="8">
        <v>45107</v>
      </c>
      <c r="J122" s="2" t="str">
        <f t="shared" ref="J122:J124" si="182">B122</f>
        <v>JN-07/2023 grupa a10</v>
      </c>
      <c r="K122" s="18">
        <v>45126</v>
      </c>
      <c r="L122" s="4">
        <v>1959.27</v>
      </c>
      <c r="M122" s="4">
        <f t="shared" si="165"/>
        <v>489.8175</v>
      </c>
      <c r="N122" s="4">
        <f t="shared" ref="N122:N124" si="183">L122+M122</f>
        <v>2449.0875000000001</v>
      </c>
      <c r="O122" s="2" t="s">
        <v>105</v>
      </c>
      <c r="P122" s="15">
        <f t="shared" si="160"/>
        <v>45126</v>
      </c>
      <c r="Q122" s="7">
        <f>N122</f>
        <v>2449.0875000000001</v>
      </c>
      <c r="R122" s="331"/>
      <c r="S122" s="329"/>
      <c r="T122" s="330"/>
      <c r="U122" s="3"/>
      <c r="W122" s="13"/>
    </row>
    <row r="123" spans="2:23" s="83" customFormat="1" ht="24.95" customHeight="1" x14ac:dyDescent="0.25">
      <c r="B123" s="334" t="s">
        <v>1084</v>
      </c>
      <c r="C123" s="80" t="s">
        <v>251</v>
      </c>
      <c r="D123" s="2" t="s">
        <v>252</v>
      </c>
      <c r="E123" s="80"/>
      <c r="F123" s="331" t="s">
        <v>39</v>
      </c>
      <c r="G123" s="331" t="s">
        <v>1085</v>
      </c>
      <c r="H123" s="80"/>
      <c r="I123" s="8">
        <v>44985</v>
      </c>
      <c r="J123" s="2" t="str">
        <f t="shared" si="182"/>
        <v>JN-08/2023 grupa 1</v>
      </c>
      <c r="K123" s="18">
        <v>45274</v>
      </c>
      <c r="L123" s="4">
        <v>2790.32</v>
      </c>
      <c r="M123" s="4">
        <f t="shared" si="165"/>
        <v>697.58</v>
      </c>
      <c r="N123" s="4">
        <f t="shared" si="183"/>
        <v>3487.9</v>
      </c>
      <c r="O123" s="2" t="s">
        <v>105</v>
      </c>
      <c r="P123" s="15">
        <f t="shared" ref="P123:P135" si="184">K123</f>
        <v>45274</v>
      </c>
      <c r="Q123" s="7">
        <f t="shared" ref="Q123:Q135" si="185">N123</f>
        <v>3487.9</v>
      </c>
      <c r="R123" s="80"/>
      <c r="S123" s="81"/>
      <c r="T123" s="82"/>
      <c r="U123" s="3"/>
      <c r="W123" s="13"/>
    </row>
    <row r="124" spans="2:23" s="332" customFormat="1" ht="24.95" customHeight="1" x14ac:dyDescent="0.25">
      <c r="B124" s="334" t="s">
        <v>1095</v>
      </c>
      <c r="C124" s="331" t="s">
        <v>251</v>
      </c>
      <c r="D124" s="2" t="s">
        <v>252</v>
      </c>
      <c r="E124" s="331"/>
      <c r="F124" s="331" t="s">
        <v>39</v>
      </c>
      <c r="G124" s="331" t="s">
        <v>1086</v>
      </c>
      <c r="H124" s="331"/>
      <c r="I124" s="8">
        <v>45055</v>
      </c>
      <c r="J124" s="2" t="str">
        <f t="shared" si="182"/>
        <v>JN-08/2023 grupa 2</v>
      </c>
      <c r="K124" s="18">
        <v>45057</v>
      </c>
      <c r="L124" s="4">
        <v>120</v>
      </c>
      <c r="M124" s="4">
        <f t="shared" si="165"/>
        <v>30</v>
      </c>
      <c r="N124" s="4">
        <f t="shared" si="183"/>
        <v>150</v>
      </c>
      <c r="O124" s="2" t="s">
        <v>105</v>
      </c>
      <c r="P124" s="15">
        <f t="shared" si="184"/>
        <v>45057</v>
      </c>
      <c r="Q124" s="7">
        <f t="shared" si="185"/>
        <v>150</v>
      </c>
      <c r="R124" s="331"/>
      <c r="S124" s="329"/>
      <c r="T124" s="330"/>
      <c r="U124" s="3"/>
      <c r="W124" s="13"/>
    </row>
    <row r="125" spans="2:23" s="332" customFormat="1" ht="24.95" customHeight="1" x14ac:dyDescent="0.25">
      <c r="B125" s="334" t="s">
        <v>1096</v>
      </c>
      <c r="C125" s="331" t="s">
        <v>251</v>
      </c>
      <c r="D125" s="2" t="s">
        <v>252</v>
      </c>
      <c r="E125" s="331"/>
      <c r="F125" s="331" t="s">
        <v>39</v>
      </c>
      <c r="G125" s="331" t="s">
        <v>1087</v>
      </c>
      <c r="H125" s="331"/>
      <c r="I125" s="8">
        <v>45054</v>
      </c>
      <c r="J125" s="2" t="str">
        <f t="shared" ref="J125" si="186">B125</f>
        <v>JN-08/2023 grupa 3</v>
      </c>
      <c r="K125" s="18">
        <v>45264</v>
      </c>
      <c r="L125" s="4">
        <v>1920</v>
      </c>
      <c r="M125" s="4">
        <f t="shared" si="165"/>
        <v>480</v>
      </c>
      <c r="N125" s="4">
        <f t="shared" ref="N125" si="187">L125+M125</f>
        <v>2400</v>
      </c>
      <c r="O125" s="2" t="s">
        <v>105</v>
      </c>
      <c r="P125" s="15">
        <f t="shared" si="184"/>
        <v>45264</v>
      </c>
      <c r="Q125" s="7">
        <f t="shared" si="185"/>
        <v>2400</v>
      </c>
      <c r="R125" s="331"/>
      <c r="S125" s="329"/>
      <c r="T125" s="330"/>
      <c r="U125" s="3"/>
      <c r="W125" s="13"/>
    </row>
    <row r="126" spans="2:23" s="332" customFormat="1" ht="24.95" customHeight="1" x14ac:dyDescent="0.25">
      <c r="B126" s="334" t="s">
        <v>1097</v>
      </c>
      <c r="C126" s="331" t="s">
        <v>251</v>
      </c>
      <c r="D126" s="2" t="s">
        <v>252</v>
      </c>
      <c r="E126" s="331"/>
      <c r="F126" s="331" t="s">
        <v>39</v>
      </c>
      <c r="G126" s="331" t="s">
        <v>534</v>
      </c>
      <c r="H126" s="331"/>
      <c r="I126" s="8">
        <v>45006</v>
      </c>
      <c r="J126" s="2" t="str">
        <f t="shared" ref="J126:J130" si="188">B126</f>
        <v>JN-08/2023 grupa 4</v>
      </c>
      <c r="K126" s="18">
        <v>45264</v>
      </c>
      <c r="L126" s="4">
        <v>10112</v>
      </c>
      <c r="M126" s="4">
        <f t="shared" si="165"/>
        <v>2528</v>
      </c>
      <c r="N126" s="4">
        <f t="shared" ref="N126:N129" si="189">L126+M126</f>
        <v>12640</v>
      </c>
      <c r="O126" s="2" t="s">
        <v>105</v>
      </c>
      <c r="P126" s="15">
        <f t="shared" si="184"/>
        <v>45264</v>
      </c>
      <c r="Q126" s="7">
        <f t="shared" si="185"/>
        <v>12640</v>
      </c>
      <c r="R126" s="331"/>
      <c r="S126" s="329"/>
      <c r="T126" s="330"/>
      <c r="U126" s="3"/>
      <c r="W126" s="13"/>
    </row>
    <row r="127" spans="2:23" s="332" customFormat="1" ht="24.95" customHeight="1" x14ac:dyDescent="0.25">
      <c r="B127" s="334" t="s">
        <v>1098</v>
      </c>
      <c r="C127" s="331" t="s">
        <v>251</v>
      </c>
      <c r="D127" s="2" t="s">
        <v>252</v>
      </c>
      <c r="E127" s="331"/>
      <c r="F127" s="331" t="s">
        <v>39</v>
      </c>
      <c r="G127" s="331" t="s">
        <v>1088</v>
      </c>
      <c r="H127" s="331"/>
      <c r="I127" s="8">
        <v>44938</v>
      </c>
      <c r="J127" s="2" t="str">
        <f t="shared" si="188"/>
        <v>JN-08/2023 grupa 5</v>
      </c>
      <c r="K127" s="18">
        <v>45275</v>
      </c>
      <c r="L127" s="4">
        <v>6976</v>
      </c>
      <c r="M127" s="4">
        <f t="shared" si="165"/>
        <v>1744</v>
      </c>
      <c r="N127" s="4">
        <f t="shared" si="189"/>
        <v>8720</v>
      </c>
      <c r="O127" s="2" t="s">
        <v>105</v>
      </c>
      <c r="P127" s="15">
        <f t="shared" si="184"/>
        <v>45275</v>
      </c>
      <c r="Q127" s="7">
        <f t="shared" si="185"/>
        <v>8720</v>
      </c>
      <c r="R127" s="331"/>
      <c r="S127" s="329"/>
      <c r="T127" s="330"/>
      <c r="U127" s="3"/>
      <c r="W127" s="13"/>
    </row>
    <row r="128" spans="2:23" s="332" customFormat="1" ht="24.95" customHeight="1" x14ac:dyDescent="0.25">
      <c r="B128" s="334" t="s">
        <v>1099</v>
      </c>
      <c r="C128" s="331" t="s">
        <v>251</v>
      </c>
      <c r="D128" s="2" t="s">
        <v>252</v>
      </c>
      <c r="E128" s="331"/>
      <c r="F128" s="331" t="s">
        <v>39</v>
      </c>
      <c r="G128" s="331" t="s">
        <v>1089</v>
      </c>
      <c r="H128" s="331"/>
      <c r="I128" s="8">
        <v>45054</v>
      </c>
      <c r="J128" s="2" t="str">
        <f t="shared" si="188"/>
        <v>JN-08/2023 grupa 6</v>
      </c>
      <c r="K128" s="18">
        <v>45077</v>
      </c>
      <c r="L128" s="4">
        <v>200</v>
      </c>
      <c r="M128" s="4">
        <f t="shared" si="165"/>
        <v>50</v>
      </c>
      <c r="N128" s="4">
        <f t="shared" si="189"/>
        <v>250</v>
      </c>
      <c r="O128" s="2" t="s">
        <v>105</v>
      </c>
      <c r="P128" s="15">
        <f t="shared" si="184"/>
        <v>45077</v>
      </c>
      <c r="Q128" s="7">
        <f t="shared" si="185"/>
        <v>250</v>
      </c>
      <c r="R128" s="331"/>
      <c r="S128" s="329"/>
      <c r="T128" s="330"/>
      <c r="U128" s="3"/>
      <c r="W128" s="13"/>
    </row>
    <row r="129" spans="2:23" s="332" customFormat="1" ht="24.95" customHeight="1" x14ac:dyDescent="0.25">
      <c r="B129" s="334" t="s">
        <v>1100</v>
      </c>
      <c r="C129" s="331" t="s">
        <v>251</v>
      </c>
      <c r="D129" s="2" t="s">
        <v>252</v>
      </c>
      <c r="E129" s="331"/>
      <c r="F129" s="331" t="s">
        <v>39</v>
      </c>
      <c r="G129" s="331" t="s">
        <v>1090</v>
      </c>
      <c r="H129" s="331"/>
      <c r="I129" s="8">
        <v>45009</v>
      </c>
      <c r="J129" s="2" t="str">
        <f t="shared" si="188"/>
        <v>JN-08/2023 grupa 7</v>
      </c>
      <c r="K129" s="18">
        <v>45077</v>
      </c>
      <c r="L129" s="4">
        <v>1659</v>
      </c>
      <c r="M129" s="4">
        <f t="shared" si="165"/>
        <v>414.75</v>
      </c>
      <c r="N129" s="4">
        <f t="shared" si="189"/>
        <v>2073.75</v>
      </c>
      <c r="O129" s="2" t="s">
        <v>105</v>
      </c>
      <c r="P129" s="15">
        <f t="shared" si="184"/>
        <v>45077</v>
      </c>
      <c r="Q129" s="7">
        <f t="shared" si="185"/>
        <v>2073.75</v>
      </c>
      <c r="R129" s="331"/>
      <c r="S129" s="329"/>
      <c r="T129" s="330"/>
      <c r="U129" s="3"/>
      <c r="W129" s="13"/>
    </row>
    <row r="130" spans="2:23" s="332" customFormat="1" ht="24.95" customHeight="1" x14ac:dyDescent="0.25">
      <c r="B130" s="334" t="s">
        <v>1101</v>
      </c>
      <c r="C130" s="331" t="s">
        <v>251</v>
      </c>
      <c r="D130" s="2" t="s">
        <v>252</v>
      </c>
      <c r="E130" s="331"/>
      <c r="F130" s="331" t="s">
        <v>39</v>
      </c>
      <c r="G130" s="331" t="s">
        <v>1091</v>
      </c>
      <c r="H130" s="331"/>
      <c r="I130" s="8">
        <v>45219</v>
      </c>
      <c r="J130" s="2" t="str">
        <f t="shared" si="188"/>
        <v>JN-08/2023 grupa 8</v>
      </c>
      <c r="K130" s="18">
        <v>45232</v>
      </c>
      <c r="L130" s="4">
        <v>160</v>
      </c>
      <c r="M130" s="4">
        <v>0</v>
      </c>
      <c r="N130" s="4">
        <f t="shared" ref="N130" si="190">L130+M130</f>
        <v>160</v>
      </c>
      <c r="O130" s="2" t="s">
        <v>105</v>
      </c>
      <c r="P130" s="15">
        <f t="shared" si="184"/>
        <v>45232</v>
      </c>
      <c r="Q130" s="7">
        <f t="shared" si="185"/>
        <v>160</v>
      </c>
      <c r="R130" s="331"/>
      <c r="S130" s="329"/>
      <c r="T130" s="330"/>
      <c r="U130" s="3"/>
      <c r="W130" s="13"/>
    </row>
    <row r="131" spans="2:23" s="332" customFormat="1" ht="24.95" customHeight="1" x14ac:dyDescent="0.25">
      <c r="B131" s="334" t="s">
        <v>1102</v>
      </c>
      <c r="C131" s="331" t="s">
        <v>251</v>
      </c>
      <c r="D131" s="2" t="s">
        <v>252</v>
      </c>
      <c r="E131" s="331"/>
      <c r="F131" s="331" t="s">
        <v>39</v>
      </c>
      <c r="G131" s="331" t="s">
        <v>1092</v>
      </c>
      <c r="H131" s="331"/>
      <c r="I131" s="8">
        <v>45048</v>
      </c>
      <c r="J131" s="2" t="str">
        <f t="shared" ref="J131:J134" si="191">B131</f>
        <v>JN-08/2023 grupa 9</v>
      </c>
      <c r="K131" s="18">
        <v>45257</v>
      </c>
      <c r="L131" s="4">
        <v>1976</v>
      </c>
      <c r="M131" s="4">
        <f>L131*25/100</f>
        <v>494</v>
      </c>
      <c r="N131" s="4">
        <f t="shared" ref="N131:N132" si="192">L131+M131</f>
        <v>2470</v>
      </c>
      <c r="O131" s="2" t="s">
        <v>105</v>
      </c>
      <c r="P131" s="15">
        <f t="shared" si="184"/>
        <v>45257</v>
      </c>
      <c r="Q131" s="7">
        <f t="shared" si="185"/>
        <v>2470</v>
      </c>
      <c r="R131" s="331"/>
      <c r="S131" s="329"/>
      <c r="T131" s="330"/>
      <c r="U131" s="3"/>
      <c r="W131" s="13"/>
    </row>
    <row r="132" spans="2:23" s="332" customFormat="1" ht="24.95" customHeight="1" x14ac:dyDescent="0.25">
      <c r="B132" s="334" t="s">
        <v>1103</v>
      </c>
      <c r="C132" s="331" t="s">
        <v>251</v>
      </c>
      <c r="D132" s="2" t="s">
        <v>252</v>
      </c>
      <c r="E132" s="331"/>
      <c r="F132" s="331" t="s">
        <v>39</v>
      </c>
      <c r="G132" s="331" t="s">
        <v>1093</v>
      </c>
      <c r="H132" s="331"/>
      <c r="I132" s="8">
        <v>44986</v>
      </c>
      <c r="J132" s="2" t="str">
        <f t="shared" si="191"/>
        <v>JN-08/2023 grupa 10</v>
      </c>
      <c r="K132" s="18">
        <v>45005</v>
      </c>
      <c r="L132" s="4">
        <v>220</v>
      </c>
      <c r="M132" s="4">
        <f>L132*25/100</f>
        <v>55</v>
      </c>
      <c r="N132" s="4">
        <f t="shared" si="192"/>
        <v>275</v>
      </c>
      <c r="O132" s="2" t="s">
        <v>105</v>
      </c>
      <c r="P132" s="15">
        <f t="shared" si="184"/>
        <v>45005</v>
      </c>
      <c r="Q132" s="7">
        <f t="shared" si="185"/>
        <v>275</v>
      </c>
      <c r="R132" s="331"/>
      <c r="S132" s="329"/>
      <c r="T132" s="330"/>
      <c r="U132" s="3"/>
      <c r="W132" s="13"/>
    </row>
    <row r="133" spans="2:23" s="332" customFormat="1" ht="24.95" customHeight="1" x14ac:dyDescent="0.25">
      <c r="B133" s="334" t="s">
        <v>1104</v>
      </c>
      <c r="C133" s="331" t="s">
        <v>251</v>
      </c>
      <c r="D133" s="2" t="s">
        <v>252</v>
      </c>
      <c r="E133" s="331"/>
      <c r="F133" s="331" t="s">
        <v>39</v>
      </c>
      <c r="G133" s="331" t="s">
        <v>1094</v>
      </c>
      <c r="H133" s="331"/>
      <c r="I133" s="8">
        <v>45000</v>
      </c>
      <c r="J133" s="2" t="str">
        <f t="shared" si="191"/>
        <v>JN-08/2023 grupa 11</v>
      </c>
      <c r="K133" s="18">
        <v>45050</v>
      </c>
      <c r="L133" s="4">
        <v>745.18</v>
      </c>
      <c r="M133" s="4">
        <f>L133*25/100</f>
        <v>186.29499999999999</v>
      </c>
      <c r="N133" s="4">
        <f t="shared" ref="N133:N134" si="193">L133+M133</f>
        <v>931.47499999999991</v>
      </c>
      <c r="O133" s="2" t="s">
        <v>105</v>
      </c>
      <c r="P133" s="15">
        <f t="shared" si="184"/>
        <v>45050</v>
      </c>
      <c r="Q133" s="7">
        <f t="shared" si="185"/>
        <v>931.47499999999991</v>
      </c>
      <c r="R133" s="331"/>
      <c r="S133" s="329"/>
      <c r="T133" s="330"/>
      <c r="U133" s="3"/>
      <c r="W133" s="13"/>
    </row>
    <row r="134" spans="2:23" s="332" customFormat="1" ht="24.95" customHeight="1" x14ac:dyDescent="0.25">
      <c r="B134" s="334" t="s">
        <v>1105</v>
      </c>
      <c r="C134" s="331" t="s">
        <v>251</v>
      </c>
      <c r="D134" s="2" t="s">
        <v>252</v>
      </c>
      <c r="E134" s="331"/>
      <c r="F134" s="331" t="s">
        <v>39</v>
      </c>
      <c r="G134" s="331" t="s">
        <v>1106</v>
      </c>
      <c r="H134" s="331"/>
      <c r="I134" s="8">
        <v>45027</v>
      </c>
      <c r="J134" s="2" t="str">
        <f t="shared" si="191"/>
        <v>JN-08/2023 grupa 12</v>
      </c>
      <c r="K134" s="18">
        <v>45232</v>
      </c>
      <c r="L134" s="4">
        <v>1180.99</v>
      </c>
      <c r="M134" s="4">
        <f>L134*25/100</f>
        <v>295.2475</v>
      </c>
      <c r="N134" s="4">
        <f t="shared" si="193"/>
        <v>1476.2375</v>
      </c>
      <c r="O134" s="2" t="s">
        <v>105</v>
      </c>
      <c r="P134" s="15">
        <f t="shared" si="184"/>
        <v>45232</v>
      </c>
      <c r="Q134" s="7">
        <f t="shared" si="185"/>
        <v>1476.2375</v>
      </c>
      <c r="R134" s="331"/>
      <c r="S134" s="329"/>
      <c r="T134" s="330"/>
      <c r="U134" s="3"/>
      <c r="W134" s="13"/>
    </row>
    <row r="135" spans="2:23" s="332" customFormat="1" ht="24.95" customHeight="1" x14ac:dyDescent="0.25">
      <c r="B135" s="334" t="s">
        <v>1107</v>
      </c>
      <c r="C135" s="331" t="s">
        <v>251</v>
      </c>
      <c r="D135" s="2" t="s">
        <v>252</v>
      </c>
      <c r="E135" s="331"/>
      <c r="F135" s="331" t="s">
        <v>39</v>
      </c>
      <c r="G135" s="331" t="s">
        <v>1108</v>
      </c>
      <c r="H135" s="331"/>
      <c r="I135" s="8">
        <v>45229</v>
      </c>
      <c r="J135" s="2" t="str">
        <f t="shared" ref="J135" si="194">B135</f>
        <v>JN-08/2023 grupa 13</v>
      </c>
      <c r="K135" s="18">
        <v>45258</v>
      </c>
      <c r="L135" s="4">
        <v>480</v>
      </c>
      <c r="M135" s="4">
        <f>L135*25/100</f>
        <v>120</v>
      </c>
      <c r="N135" s="4">
        <f t="shared" ref="N135" si="195">L135+M135</f>
        <v>600</v>
      </c>
      <c r="O135" s="2" t="s">
        <v>105</v>
      </c>
      <c r="P135" s="15">
        <f t="shared" si="184"/>
        <v>45258</v>
      </c>
      <c r="Q135" s="7">
        <f t="shared" si="185"/>
        <v>600</v>
      </c>
      <c r="R135" s="331"/>
      <c r="S135" s="329"/>
      <c r="T135" s="330"/>
      <c r="U135" s="3"/>
      <c r="W135" s="13"/>
    </row>
    <row r="136" spans="2:23" s="83" customFormat="1" ht="24.95" customHeight="1" x14ac:dyDescent="0.25">
      <c r="B136" s="80" t="s">
        <v>1059</v>
      </c>
      <c r="C136" s="80" t="s">
        <v>253</v>
      </c>
      <c r="D136" s="2" t="s">
        <v>254</v>
      </c>
      <c r="E136" s="80"/>
      <c r="F136" s="331" t="s">
        <v>39</v>
      </c>
      <c r="G136" s="331" t="s">
        <v>1058</v>
      </c>
      <c r="H136" s="331"/>
      <c r="I136" s="8">
        <v>45217</v>
      </c>
      <c r="J136" s="2" t="str">
        <f t="shared" ref="J136" si="196">B136</f>
        <v>JN-09/2023 grupa 1</v>
      </c>
      <c r="K136" s="18">
        <v>45275</v>
      </c>
      <c r="L136" s="4">
        <v>360.93</v>
      </c>
      <c r="M136" s="4">
        <f t="shared" ref="M136" si="197">L136*25/100</f>
        <v>90.232500000000002</v>
      </c>
      <c r="N136" s="4">
        <f t="shared" ref="N136" si="198">L136+M136</f>
        <v>451.16250000000002</v>
      </c>
      <c r="O136" s="2" t="s">
        <v>105</v>
      </c>
      <c r="P136" s="15">
        <f t="shared" ref="P136" si="199">K136</f>
        <v>45275</v>
      </c>
      <c r="Q136" s="7">
        <f t="shared" ref="Q136" si="200">N136</f>
        <v>451.16250000000002</v>
      </c>
      <c r="R136" s="331"/>
      <c r="S136" s="81"/>
      <c r="T136" s="82"/>
      <c r="U136" s="3"/>
      <c r="W136" s="13"/>
    </row>
    <row r="137" spans="2:23" s="332" customFormat="1" ht="24.95" customHeight="1" x14ac:dyDescent="0.25">
      <c r="B137" s="331" t="s">
        <v>1060</v>
      </c>
      <c r="C137" s="331" t="s">
        <v>253</v>
      </c>
      <c r="D137" s="2" t="s">
        <v>254</v>
      </c>
      <c r="E137" s="331"/>
      <c r="F137" s="331" t="s">
        <v>39</v>
      </c>
      <c r="G137" s="331" t="s">
        <v>1061</v>
      </c>
      <c r="H137" s="331"/>
      <c r="I137" s="8">
        <v>44957</v>
      </c>
      <c r="J137" s="2" t="str">
        <f t="shared" ref="J137" si="201">B137</f>
        <v>JN-09/2023 grupa 2</v>
      </c>
      <c r="K137" s="18">
        <v>45291</v>
      </c>
      <c r="L137" s="4">
        <v>7330.5</v>
      </c>
      <c r="M137" s="4">
        <f t="shared" ref="M137" si="202">L137*25/100</f>
        <v>1832.625</v>
      </c>
      <c r="N137" s="4">
        <f t="shared" ref="N137" si="203">L137+M137</f>
        <v>9163.125</v>
      </c>
      <c r="O137" s="2" t="s">
        <v>105</v>
      </c>
      <c r="P137" s="15">
        <f t="shared" ref="P137" si="204">K137</f>
        <v>45291</v>
      </c>
      <c r="Q137" s="7">
        <f t="shared" ref="Q137" si="205">N137</f>
        <v>9163.125</v>
      </c>
      <c r="R137" s="331"/>
      <c r="S137" s="329"/>
      <c r="T137" s="330"/>
      <c r="U137" s="3"/>
      <c r="W137" s="13"/>
    </row>
    <row r="138" spans="2:23" s="332" customFormat="1" ht="24.95" customHeight="1" x14ac:dyDescent="0.25">
      <c r="B138" s="331" t="s">
        <v>1062</v>
      </c>
      <c r="C138" s="331" t="s">
        <v>253</v>
      </c>
      <c r="D138" s="2" t="s">
        <v>254</v>
      </c>
      <c r="E138" s="331"/>
      <c r="F138" s="331" t="s">
        <v>39</v>
      </c>
      <c r="G138" s="331" t="s">
        <v>1063</v>
      </c>
      <c r="H138" s="331"/>
      <c r="I138" s="8">
        <v>45224</v>
      </c>
      <c r="J138" s="2" t="str">
        <f t="shared" ref="J138" si="206">B138</f>
        <v>JN-09/2023 grupa 3</v>
      </c>
      <c r="K138" s="18">
        <v>45226</v>
      </c>
      <c r="L138" s="4">
        <v>71.099999999999994</v>
      </c>
      <c r="M138" s="4">
        <f t="shared" ref="M138" si="207">L138*25/100</f>
        <v>17.774999999999999</v>
      </c>
      <c r="N138" s="4">
        <f t="shared" ref="N138" si="208">L138+M138</f>
        <v>88.875</v>
      </c>
      <c r="O138" s="2" t="s">
        <v>105</v>
      </c>
      <c r="P138" s="15">
        <f t="shared" ref="P138" si="209">K138</f>
        <v>45226</v>
      </c>
      <c r="Q138" s="7">
        <f t="shared" ref="Q138" si="210">N138</f>
        <v>88.875</v>
      </c>
      <c r="R138" s="331"/>
      <c r="S138" s="329"/>
      <c r="T138" s="330"/>
      <c r="U138" s="3"/>
      <c r="W138" s="13"/>
    </row>
    <row r="139" spans="2:23" s="332" customFormat="1" ht="24.95" customHeight="1" x14ac:dyDescent="0.25">
      <c r="B139" s="331" t="s">
        <v>1064</v>
      </c>
      <c r="C139" s="331" t="s">
        <v>253</v>
      </c>
      <c r="D139" s="2" t="s">
        <v>254</v>
      </c>
      <c r="E139" s="331"/>
      <c r="F139" s="331" t="s">
        <v>39</v>
      </c>
      <c r="G139" s="331" t="s">
        <v>1065</v>
      </c>
      <c r="H139" s="331"/>
      <c r="I139" s="8">
        <v>45126</v>
      </c>
      <c r="J139" s="2" t="str">
        <f t="shared" ref="J139" si="211">B139</f>
        <v>JN-09/2023 grupa 4</v>
      </c>
      <c r="K139" s="18">
        <v>45199</v>
      </c>
      <c r="L139" s="4">
        <v>46.23</v>
      </c>
      <c r="M139" s="4">
        <f t="shared" ref="M139" si="212">L139*25/100</f>
        <v>11.557499999999999</v>
      </c>
      <c r="N139" s="4">
        <v>57.8</v>
      </c>
      <c r="O139" s="2" t="s">
        <v>105</v>
      </c>
      <c r="P139" s="15">
        <f t="shared" ref="P139" si="213">K139</f>
        <v>45199</v>
      </c>
      <c r="Q139" s="7">
        <f t="shared" ref="Q139" si="214">N139</f>
        <v>57.8</v>
      </c>
      <c r="R139" s="331"/>
      <c r="S139" s="329"/>
      <c r="T139" s="330"/>
      <c r="U139" s="3"/>
      <c r="W139" s="13"/>
    </row>
    <row r="140" spans="2:23" s="83" customFormat="1" ht="24.95" customHeight="1" x14ac:dyDescent="0.25">
      <c r="B140" s="80" t="s">
        <v>946</v>
      </c>
      <c r="C140" s="80" t="s">
        <v>255</v>
      </c>
      <c r="D140" s="2" t="s">
        <v>76</v>
      </c>
      <c r="E140" s="80"/>
      <c r="F140" s="306" t="s">
        <v>39</v>
      </c>
      <c r="G140" s="306" t="s">
        <v>947</v>
      </c>
      <c r="H140" s="306"/>
      <c r="I140" s="8">
        <v>45139</v>
      </c>
      <c r="J140" s="2" t="str">
        <f t="shared" ref="J140" si="215">B140</f>
        <v>JN-10/2023 grupa 1</v>
      </c>
      <c r="K140" s="18">
        <v>45138</v>
      </c>
      <c r="L140" s="4">
        <v>1755.63</v>
      </c>
      <c r="M140" s="4">
        <f t="shared" ref="M140:M157" si="216">L140*25/100</f>
        <v>438.90750000000003</v>
      </c>
      <c r="N140" s="4">
        <f t="shared" ref="N140" si="217">L140+M140</f>
        <v>2194.5375000000004</v>
      </c>
      <c r="O140" s="2" t="s">
        <v>105</v>
      </c>
      <c r="P140" s="15">
        <f t="shared" ref="P140:P156" si="218">K140</f>
        <v>45138</v>
      </c>
      <c r="Q140" s="7">
        <f t="shared" ref="Q140:Q155" si="219">N140</f>
        <v>2194.5375000000004</v>
      </c>
      <c r="R140" s="80"/>
      <c r="S140" s="81"/>
      <c r="T140" s="82"/>
      <c r="U140" s="3"/>
      <c r="W140" s="13"/>
    </row>
    <row r="141" spans="2:23" s="83" customFormat="1" ht="24.95" customHeight="1" x14ac:dyDescent="0.25">
      <c r="B141" s="80" t="s">
        <v>948</v>
      </c>
      <c r="C141" s="80" t="s">
        <v>256</v>
      </c>
      <c r="D141" s="2" t="s">
        <v>54</v>
      </c>
      <c r="E141" s="80"/>
      <c r="F141" s="306" t="s">
        <v>39</v>
      </c>
      <c r="G141" s="306" t="s">
        <v>949</v>
      </c>
      <c r="H141" s="306"/>
      <c r="I141" s="8">
        <v>44943</v>
      </c>
      <c r="J141" s="2" t="str">
        <f t="shared" ref="J141" si="220">B141</f>
        <v>JN-11/2023 grupa 1</v>
      </c>
      <c r="K141" s="18">
        <v>44947</v>
      </c>
      <c r="L141" s="4">
        <v>1353.54</v>
      </c>
      <c r="M141" s="4">
        <v>0</v>
      </c>
      <c r="N141" s="4">
        <f t="shared" ref="N141" si="221">L141+M141</f>
        <v>1353.54</v>
      </c>
      <c r="O141" s="2" t="s">
        <v>105</v>
      </c>
      <c r="P141" s="15">
        <f t="shared" si="218"/>
        <v>44947</v>
      </c>
      <c r="Q141" s="7">
        <f t="shared" si="219"/>
        <v>1353.54</v>
      </c>
      <c r="R141" s="80"/>
      <c r="S141" s="81"/>
      <c r="T141" s="82"/>
      <c r="U141" s="3"/>
      <c r="W141" s="13"/>
    </row>
    <row r="142" spans="2:23" s="307" customFormat="1" ht="24.95" customHeight="1" x14ac:dyDescent="0.25">
      <c r="B142" s="306" t="s">
        <v>950</v>
      </c>
      <c r="C142" s="306" t="s">
        <v>256</v>
      </c>
      <c r="D142" s="2" t="s">
        <v>54</v>
      </c>
      <c r="E142" s="306"/>
      <c r="F142" s="306" t="s">
        <v>39</v>
      </c>
      <c r="G142" s="306" t="s">
        <v>951</v>
      </c>
      <c r="H142" s="306"/>
      <c r="I142" s="8">
        <v>44943</v>
      </c>
      <c r="J142" s="2" t="str">
        <f t="shared" ref="J142" si="222">B142</f>
        <v>JN-11/2023 grupa 2</v>
      </c>
      <c r="K142" s="18">
        <v>45291</v>
      </c>
      <c r="L142" s="4">
        <v>750.52</v>
      </c>
      <c r="M142" s="4">
        <v>0</v>
      </c>
      <c r="N142" s="4">
        <f t="shared" ref="N142" si="223">L142+M142</f>
        <v>750.52</v>
      </c>
      <c r="O142" s="2" t="s">
        <v>105</v>
      </c>
      <c r="P142" s="15">
        <f t="shared" si="218"/>
        <v>45291</v>
      </c>
      <c r="Q142" s="7">
        <f t="shared" si="219"/>
        <v>750.52</v>
      </c>
      <c r="R142" s="306"/>
      <c r="S142" s="304"/>
      <c r="T142" s="305"/>
      <c r="U142" s="3"/>
      <c r="W142" s="13"/>
    </row>
    <row r="143" spans="2:23" s="307" customFormat="1" ht="24.95" customHeight="1" x14ac:dyDescent="0.25">
      <c r="B143" s="306" t="s">
        <v>952</v>
      </c>
      <c r="C143" s="306" t="s">
        <v>256</v>
      </c>
      <c r="D143" s="2" t="s">
        <v>54</v>
      </c>
      <c r="E143" s="306"/>
      <c r="F143" s="306" t="s">
        <v>39</v>
      </c>
      <c r="G143" s="306" t="s">
        <v>953</v>
      </c>
      <c r="H143" s="306"/>
      <c r="I143" s="8">
        <v>44960</v>
      </c>
      <c r="J143" s="2" t="str">
        <f t="shared" ref="J143" si="224">B143</f>
        <v>JN-11/2023 grupa 3</v>
      </c>
      <c r="K143" s="18">
        <v>44964</v>
      </c>
      <c r="L143" s="4">
        <v>351.2</v>
      </c>
      <c r="M143" s="4">
        <f t="shared" si="216"/>
        <v>87.8</v>
      </c>
      <c r="N143" s="4">
        <f t="shared" ref="N143" si="225">L143+M143</f>
        <v>439</v>
      </c>
      <c r="O143" s="2" t="s">
        <v>105</v>
      </c>
      <c r="P143" s="15">
        <f t="shared" si="218"/>
        <v>44964</v>
      </c>
      <c r="Q143" s="7">
        <f t="shared" si="219"/>
        <v>439</v>
      </c>
      <c r="R143" s="306"/>
      <c r="S143" s="304"/>
      <c r="T143" s="305"/>
      <c r="U143" s="3"/>
      <c r="W143" s="13"/>
    </row>
    <row r="144" spans="2:23" s="307" customFormat="1" ht="24.95" customHeight="1" x14ac:dyDescent="0.25">
      <c r="B144" s="306" t="s">
        <v>954</v>
      </c>
      <c r="C144" s="306" t="s">
        <v>256</v>
      </c>
      <c r="D144" s="2" t="s">
        <v>54</v>
      </c>
      <c r="E144" s="306"/>
      <c r="F144" s="306" t="s">
        <v>39</v>
      </c>
      <c r="G144" s="306" t="s">
        <v>955</v>
      </c>
      <c r="H144" s="306"/>
      <c r="I144" s="8">
        <v>44960</v>
      </c>
      <c r="J144" s="2" t="str">
        <f t="shared" ref="J144" si="226">B144</f>
        <v>JN-11/2023 grupa 4</v>
      </c>
      <c r="K144" s="18">
        <v>45056</v>
      </c>
      <c r="L144" s="4">
        <v>958.74</v>
      </c>
      <c r="M144" s="4">
        <v>0</v>
      </c>
      <c r="N144" s="4">
        <f t="shared" ref="N144" si="227">L144+M144</f>
        <v>958.74</v>
      </c>
      <c r="O144" s="2" t="s">
        <v>105</v>
      </c>
      <c r="P144" s="15">
        <f t="shared" si="218"/>
        <v>45056</v>
      </c>
      <c r="Q144" s="7">
        <f t="shared" si="219"/>
        <v>958.74</v>
      </c>
      <c r="R144" s="306"/>
      <c r="S144" s="304"/>
      <c r="T144" s="305"/>
      <c r="U144" s="3"/>
      <c r="W144" s="13"/>
    </row>
    <row r="145" spans="2:23" s="307" customFormat="1" ht="24.95" customHeight="1" x14ac:dyDescent="0.25">
      <c r="B145" s="306" t="s">
        <v>956</v>
      </c>
      <c r="C145" s="306" t="s">
        <v>256</v>
      </c>
      <c r="D145" s="2" t="s">
        <v>54</v>
      </c>
      <c r="E145" s="306"/>
      <c r="F145" s="306" t="s">
        <v>39</v>
      </c>
      <c r="G145" s="306" t="s">
        <v>957</v>
      </c>
      <c r="H145" s="306"/>
      <c r="I145" s="8">
        <v>44971</v>
      </c>
      <c r="J145" s="2" t="str">
        <f t="shared" ref="J145" si="228">B145</f>
        <v>JN-11/2023 grupa 5</v>
      </c>
      <c r="K145" s="18">
        <v>45181</v>
      </c>
      <c r="L145" s="4">
        <v>260</v>
      </c>
      <c r="M145" s="4">
        <f t="shared" si="216"/>
        <v>65</v>
      </c>
      <c r="N145" s="4">
        <f t="shared" ref="N145" si="229">L145+M145</f>
        <v>325</v>
      </c>
      <c r="O145" s="2" t="s">
        <v>105</v>
      </c>
      <c r="P145" s="15">
        <f t="shared" si="218"/>
        <v>45181</v>
      </c>
      <c r="Q145" s="7">
        <f t="shared" si="219"/>
        <v>325</v>
      </c>
      <c r="R145" s="306"/>
      <c r="S145" s="304"/>
      <c r="T145" s="305"/>
      <c r="U145" s="3"/>
      <c r="W145" s="13"/>
    </row>
    <row r="146" spans="2:23" s="307" customFormat="1" ht="24.95" customHeight="1" x14ac:dyDescent="0.25">
      <c r="B146" s="306" t="s">
        <v>958</v>
      </c>
      <c r="C146" s="306" t="s">
        <v>256</v>
      </c>
      <c r="D146" s="2" t="s">
        <v>54</v>
      </c>
      <c r="E146" s="306"/>
      <c r="F146" s="306" t="s">
        <v>39</v>
      </c>
      <c r="G146" s="306" t="s">
        <v>959</v>
      </c>
      <c r="H146" s="306"/>
      <c r="I146" s="8">
        <v>44971</v>
      </c>
      <c r="J146" s="2" t="str">
        <f t="shared" ref="J146" si="230">B146</f>
        <v>JN-11/2023 grupa 6</v>
      </c>
      <c r="K146" s="18">
        <v>45195</v>
      </c>
      <c r="L146" s="4">
        <v>1905</v>
      </c>
      <c r="M146" s="4">
        <v>0</v>
      </c>
      <c r="N146" s="4">
        <f t="shared" ref="N146" si="231">L146+M146</f>
        <v>1905</v>
      </c>
      <c r="O146" s="2" t="s">
        <v>105</v>
      </c>
      <c r="P146" s="15">
        <f t="shared" si="218"/>
        <v>45195</v>
      </c>
      <c r="Q146" s="7">
        <f t="shared" si="219"/>
        <v>1905</v>
      </c>
      <c r="R146" s="306"/>
      <c r="S146" s="304"/>
      <c r="T146" s="305"/>
      <c r="U146" s="3"/>
      <c r="W146" s="13"/>
    </row>
    <row r="147" spans="2:23" s="307" customFormat="1" ht="24.95" customHeight="1" x14ac:dyDescent="0.25">
      <c r="B147" s="306" t="s">
        <v>960</v>
      </c>
      <c r="C147" s="306" t="s">
        <v>256</v>
      </c>
      <c r="D147" s="2" t="s">
        <v>54</v>
      </c>
      <c r="E147" s="306"/>
      <c r="F147" s="306" t="s">
        <v>39</v>
      </c>
      <c r="G147" s="306" t="s">
        <v>961</v>
      </c>
      <c r="H147" s="306"/>
      <c r="I147" s="8">
        <v>44985</v>
      </c>
      <c r="J147" s="2" t="str">
        <f t="shared" ref="J147" si="232">B147</f>
        <v>JN-11/2023 grupa 7</v>
      </c>
      <c r="K147" s="18">
        <v>44985</v>
      </c>
      <c r="L147" s="4">
        <v>320</v>
      </c>
      <c r="M147" s="4">
        <f t="shared" si="216"/>
        <v>80</v>
      </c>
      <c r="N147" s="4">
        <f t="shared" ref="N147" si="233">L147+M147</f>
        <v>400</v>
      </c>
      <c r="O147" s="2" t="s">
        <v>105</v>
      </c>
      <c r="P147" s="15">
        <f t="shared" si="218"/>
        <v>44985</v>
      </c>
      <c r="Q147" s="7">
        <f t="shared" si="219"/>
        <v>400</v>
      </c>
      <c r="R147" s="306"/>
      <c r="S147" s="304"/>
      <c r="T147" s="305"/>
      <c r="U147" s="3"/>
      <c r="W147" s="13"/>
    </row>
    <row r="148" spans="2:23" s="307" customFormat="1" ht="24.95" customHeight="1" x14ac:dyDescent="0.25">
      <c r="B148" s="306" t="s">
        <v>962</v>
      </c>
      <c r="C148" s="306" t="s">
        <v>256</v>
      </c>
      <c r="D148" s="2" t="s">
        <v>54</v>
      </c>
      <c r="E148" s="306"/>
      <c r="F148" s="306" t="s">
        <v>39</v>
      </c>
      <c r="G148" s="306" t="s">
        <v>963</v>
      </c>
      <c r="H148" s="306"/>
      <c r="I148" s="8">
        <v>45030</v>
      </c>
      <c r="J148" s="2" t="str">
        <f t="shared" ref="J148" si="234">B148</f>
        <v>JN-11/2023 grupa 8</v>
      </c>
      <c r="K148" s="18">
        <v>45265</v>
      </c>
      <c r="L148" s="4">
        <v>538.5</v>
      </c>
      <c r="M148" s="4">
        <v>0</v>
      </c>
      <c r="N148" s="4">
        <f t="shared" ref="N148" si="235">L148+M148</f>
        <v>538.5</v>
      </c>
      <c r="O148" s="2" t="s">
        <v>105</v>
      </c>
      <c r="P148" s="15">
        <f t="shared" si="218"/>
        <v>45265</v>
      </c>
      <c r="Q148" s="7">
        <f t="shared" si="219"/>
        <v>538.5</v>
      </c>
      <c r="R148" s="306"/>
      <c r="S148" s="304"/>
      <c r="T148" s="305"/>
      <c r="U148" s="3"/>
      <c r="W148" s="13"/>
    </row>
    <row r="149" spans="2:23" s="307" customFormat="1" ht="24.95" customHeight="1" x14ac:dyDescent="0.25">
      <c r="B149" s="306" t="s">
        <v>964</v>
      </c>
      <c r="C149" s="306" t="s">
        <v>256</v>
      </c>
      <c r="D149" s="2" t="s">
        <v>54</v>
      </c>
      <c r="E149" s="306"/>
      <c r="F149" s="306" t="s">
        <v>39</v>
      </c>
      <c r="G149" s="306" t="s">
        <v>965</v>
      </c>
      <c r="H149" s="306"/>
      <c r="I149" s="8">
        <v>45075</v>
      </c>
      <c r="J149" s="2" t="str">
        <f t="shared" ref="J149" si="236">B149</f>
        <v>JN-11/2023 grupa 9</v>
      </c>
      <c r="K149" s="18">
        <v>45078</v>
      </c>
      <c r="L149" s="4">
        <v>195</v>
      </c>
      <c r="M149" s="4">
        <v>0</v>
      </c>
      <c r="N149" s="4">
        <f t="shared" ref="N149" si="237">L149+M149</f>
        <v>195</v>
      </c>
      <c r="O149" s="2" t="s">
        <v>105</v>
      </c>
      <c r="P149" s="15">
        <f t="shared" si="218"/>
        <v>45078</v>
      </c>
      <c r="Q149" s="7">
        <f t="shared" si="219"/>
        <v>195</v>
      </c>
      <c r="R149" s="306"/>
      <c r="S149" s="304"/>
      <c r="T149" s="305"/>
      <c r="U149" s="3"/>
      <c r="W149" s="13"/>
    </row>
    <row r="150" spans="2:23" s="307" customFormat="1" ht="24.95" customHeight="1" x14ac:dyDescent="0.25">
      <c r="B150" s="306" t="s">
        <v>966</v>
      </c>
      <c r="C150" s="306" t="s">
        <v>256</v>
      </c>
      <c r="D150" s="2" t="s">
        <v>54</v>
      </c>
      <c r="E150" s="306"/>
      <c r="F150" s="306" t="s">
        <v>39</v>
      </c>
      <c r="G150" s="306" t="s">
        <v>967</v>
      </c>
      <c r="H150" s="306"/>
      <c r="I150" s="8">
        <v>45083</v>
      </c>
      <c r="J150" s="2" t="str">
        <f t="shared" ref="J150" si="238">B150</f>
        <v>JN-11/2023 grupa 10</v>
      </c>
      <c r="K150" s="18">
        <v>45083</v>
      </c>
      <c r="L150" s="4">
        <v>308</v>
      </c>
      <c r="M150" s="4">
        <v>0</v>
      </c>
      <c r="N150" s="4">
        <f t="shared" ref="N150" si="239">L150+M150</f>
        <v>308</v>
      </c>
      <c r="O150" s="2" t="s">
        <v>105</v>
      </c>
      <c r="P150" s="15">
        <f t="shared" si="218"/>
        <v>45083</v>
      </c>
      <c r="Q150" s="7">
        <f t="shared" si="219"/>
        <v>308</v>
      </c>
      <c r="R150" s="306"/>
      <c r="S150" s="304"/>
      <c r="T150" s="305"/>
      <c r="U150" s="3"/>
      <c r="W150" s="13"/>
    </row>
    <row r="151" spans="2:23" s="307" customFormat="1" ht="24.95" customHeight="1" x14ac:dyDescent="0.25">
      <c r="B151" s="306" t="s">
        <v>968</v>
      </c>
      <c r="C151" s="306" t="s">
        <v>256</v>
      </c>
      <c r="D151" s="2" t="s">
        <v>54</v>
      </c>
      <c r="E151" s="306"/>
      <c r="F151" s="306" t="s">
        <v>39</v>
      </c>
      <c r="G151" s="306" t="s">
        <v>969</v>
      </c>
      <c r="H151" s="306"/>
      <c r="I151" s="8">
        <v>45118</v>
      </c>
      <c r="J151" s="2" t="str">
        <f t="shared" ref="J151" si="240">B151</f>
        <v>JN-11/2023 grupa 11</v>
      </c>
      <c r="K151" s="18">
        <v>45161</v>
      </c>
      <c r="L151" s="4">
        <v>312</v>
      </c>
      <c r="M151" s="4">
        <v>0</v>
      </c>
      <c r="N151" s="4">
        <f t="shared" ref="N151" si="241">L151+M151</f>
        <v>312</v>
      </c>
      <c r="O151" s="2" t="s">
        <v>105</v>
      </c>
      <c r="P151" s="15">
        <f t="shared" si="218"/>
        <v>45161</v>
      </c>
      <c r="Q151" s="7">
        <f t="shared" si="219"/>
        <v>312</v>
      </c>
      <c r="R151" s="306"/>
      <c r="S151" s="304"/>
      <c r="T151" s="305"/>
      <c r="U151" s="3"/>
      <c r="W151" s="13"/>
    </row>
    <row r="152" spans="2:23" s="307" customFormat="1" ht="24.95" customHeight="1" x14ac:dyDescent="0.25">
      <c r="B152" s="306" t="s">
        <v>970</v>
      </c>
      <c r="C152" s="306" t="s">
        <v>256</v>
      </c>
      <c r="D152" s="2" t="s">
        <v>54</v>
      </c>
      <c r="E152" s="306"/>
      <c r="F152" s="306" t="s">
        <v>39</v>
      </c>
      <c r="G152" s="306" t="s">
        <v>971</v>
      </c>
      <c r="H152" s="306"/>
      <c r="I152" s="8">
        <v>45127</v>
      </c>
      <c r="J152" s="2" t="str">
        <f t="shared" ref="J152" si="242">B152</f>
        <v>JN-11/2023 grupa 12</v>
      </c>
      <c r="K152" s="18">
        <v>45132</v>
      </c>
      <c r="L152" s="4">
        <v>1069.5</v>
      </c>
      <c r="M152" s="4">
        <v>0</v>
      </c>
      <c r="N152" s="4">
        <f t="shared" ref="N152" si="243">L152+M152</f>
        <v>1069.5</v>
      </c>
      <c r="O152" s="2" t="s">
        <v>105</v>
      </c>
      <c r="P152" s="15">
        <f t="shared" si="218"/>
        <v>45132</v>
      </c>
      <c r="Q152" s="7">
        <f t="shared" si="219"/>
        <v>1069.5</v>
      </c>
      <c r="R152" s="306"/>
      <c r="S152" s="304"/>
      <c r="T152" s="305"/>
      <c r="U152" s="3"/>
      <c r="W152" s="13"/>
    </row>
    <row r="153" spans="2:23" s="307" customFormat="1" ht="24.95" customHeight="1" x14ac:dyDescent="0.25">
      <c r="B153" s="306" t="s">
        <v>972</v>
      </c>
      <c r="C153" s="306" t="s">
        <v>256</v>
      </c>
      <c r="D153" s="2" t="s">
        <v>54</v>
      </c>
      <c r="E153" s="306"/>
      <c r="F153" s="306" t="s">
        <v>39</v>
      </c>
      <c r="G153" s="306" t="s">
        <v>973</v>
      </c>
      <c r="H153" s="306"/>
      <c r="I153" s="8">
        <v>45177</v>
      </c>
      <c r="J153" s="2" t="str">
        <f t="shared" ref="J153" si="244">B153</f>
        <v>JN-11/2023 grupa 13</v>
      </c>
      <c r="K153" s="18">
        <v>45185</v>
      </c>
      <c r="L153" s="4">
        <v>892.8</v>
      </c>
      <c r="M153" s="4">
        <f t="shared" si="216"/>
        <v>223.2</v>
      </c>
      <c r="N153" s="4">
        <f t="shared" ref="N153" si="245">L153+M153</f>
        <v>1116</v>
      </c>
      <c r="O153" s="2" t="s">
        <v>105</v>
      </c>
      <c r="P153" s="15">
        <f t="shared" si="218"/>
        <v>45185</v>
      </c>
      <c r="Q153" s="7">
        <f t="shared" si="219"/>
        <v>1116</v>
      </c>
      <c r="R153" s="306"/>
      <c r="S153" s="304"/>
      <c r="T153" s="305"/>
      <c r="U153" s="3"/>
      <c r="W153" s="13"/>
    </row>
    <row r="154" spans="2:23" s="307" customFormat="1" ht="24.95" customHeight="1" x14ac:dyDescent="0.25">
      <c r="B154" s="306" t="s">
        <v>974</v>
      </c>
      <c r="C154" s="306" t="s">
        <v>256</v>
      </c>
      <c r="D154" s="2" t="s">
        <v>54</v>
      </c>
      <c r="E154" s="306"/>
      <c r="F154" s="306" t="s">
        <v>39</v>
      </c>
      <c r="G154" s="306" t="s">
        <v>975</v>
      </c>
      <c r="H154" s="306"/>
      <c r="I154" s="8">
        <v>45208</v>
      </c>
      <c r="J154" s="2" t="str">
        <f t="shared" ref="J154" si="246">B154</f>
        <v>JN-11/2023 grupa 14</v>
      </c>
      <c r="K154" s="18">
        <v>45243</v>
      </c>
      <c r="L154" s="4">
        <v>1502.5</v>
      </c>
      <c r="M154" s="4">
        <f t="shared" si="216"/>
        <v>375.625</v>
      </c>
      <c r="N154" s="4">
        <f t="shared" ref="N154" si="247">L154+M154</f>
        <v>1878.125</v>
      </c>
      <c r="O154" s="2" t="s">
        <v>105</v>
      </c>
      <c r="P154" s="15">
        <f t="shared" si="218"/>
        <v>45243</v>
      </c>
      <c r="Q154" s="7">
        <f t="shared" si="219"/>
        <v>1878.125</v>
      </c>
      <c r="R154" s="306"/>
      <c r="S154" s="304"/>
      <c r="T154" s="305"/>
      <c r="U154" s="3"/>
      <c r="W154" s="13"/>
    </row>
    <row r="155" spans="2:23" s="307" customFormat="1" ht="24.95" customHeight="1" x14ac:dyDescent="0.25">
      <c r="B155" s="306" t="s">
        <v>976</v>
      </c>
      <c r="C155" s="306" t="s">
        <v>256</v>
      </c>
      <c r="D155" s="2" t="s">
        <v>54</v>
      </c>
      <c r="E155" s="306"/>
      <c r="F155" s="306" t="s">
        <v>39</v>
      </c>
      <c r="G155" s="306" t="s">
        <v>977</v>
      </c>
      <c r="H155" s="306"/>
      <c r="I155" s="8">
        <v>45238</v>
      </c>
      <c r="J155" s="2" t="str">
        <f t="shared" ref="J155:J160" si="248">B155</f>
        <v>JN-11/2023 grupa 15</v>
      </c>
      <c r="K155" s="18">
        <v>45247</v>
      </c>
      <c r="L155" s="4">
        <v>459</v>
      </c>
      <c r="M155" s="4">
        <f t="shared" si="216"/>
        <v>114.75</v>
      </c>
      <c r="N155" s="4">
        <f t="shared" ref="N155:N156" si="249">L155+M155</f>
        <v>573.75</v>
      </c>
      <c r="O155" s="2" t="s">
        <v>105</v>
      </c>
      <c r="P155" s="15">
        <f t="shared" si="218"/>
        <v>45247</v>
      </c>
      <c r="Q155" s="7">
        <f t="shared" si="219"/>
        <v>573.75</v>
      </c>
      <c r="R155" s="306"/>
      <c r="S155" s="304"/>
      <c r="T155" s="305"/>
      <c r="U155" s="3"/>
      <c r="W155" s="13"/>
    </row>
    <row r="156" spans="2:23" s="83" customFormat="1" ht="24.95" customHeight="1" x14ac:dyDescent="0.25">
      <c r="B156" s="331" t="s">
        <v>1112</v>
      </c>
      <c r="C156" s="80" t="s">
        <v>257</v>
      </c>
      <c r="D156" s="2" t="s">
        <v>258</v>
      </c>
      <c r="E156" s="80"/>
      <c r="F156" s="331" t="s">
        <v>39</v>
      </c>
      <c r="G156" s="331" t="s">
        <v>1109</v>
      </c>
      <c r="H156" s="80"/>
      <c r="I156" s="8">
        <v>45090</v>
      </c>
      <c r="J156" s="2" t="str">
        <f t="shared" si="248"/>
        <v>JN-12/2023 grupa 1</v>
      </c>
      <c r="K156" s="18">
        <v>45278</v>
      </c>
      <c r="L156" s="4">
        <v>433.37</v>
      </c>
      <c r="M156" s="4">
        <v>0</v>
      </c>
      <c r="N156" s="4">
        <f t="shared" si="249"/>
        <v>433.37</v>
      </c>
      <c r="O156" s="2" t="s">
        <v>105</v>
      </c>
      <c r="P156" s="15">
        <f t="shared" si="218"/>
        <v>45278</v>
      </c>
      <c r="Q156" s="7">
        <f t="shared" ref="Q156:Q183" si="250">N156</f>
        <v>433.37</v>
      </c>
      <c r="R156" s="80"/>
      <c r="S156" s="81"/>
      <c r="T156" s="82"/>
      <c r="U156" s="3"/>
      <c r="W156" s="13"/>
    </row>
    <row r="157" spans="2:23" s="332" customFormat="1" ht="24.95" customHeight="1" x14ac:dyDescent="0.25">
      <c r="B157" s="331" t="s">
        <v>1113</v>
      </c>
      <c r="C157" s="331" t="s">
        <v>257</v>
      </c>
      <c r="D157" s="2" t="s">
        <v>258</v>
      </c>
      <c r="E157" s="331"/>
      <c r="F157" s="331" t="s">
        <v>39</v>
      </c>
      <c r="G157" s="331" t="s">
        <v>1110</v>
      </c>
      <c r="H157" s="331"/>
      <c r="I157" s="8">
        <v>44937</v>
      </c>
      <c r="J157" s="2" t="str">
        <f t="shared" si="248"/>
        <v>JN-12/2023 grupa 2</v>
      </c>
      <c r="K157" s="18">
        <v>45218</v>
      </c>
      <c r="L157" s="4">
        <v>3107</v>
      </c>
      <c r="M157" s="4">
        <f t="shared" si="216"/>
        <v>776.75</v>
      </c>
      <c r="N157" s="4">
        <f t="shared" ref="N157:N158" si="251">L157+M157</f>
        <v>3883.75</v>
      </c>
      <c r="O157" s="2" t="s">
        <v>105</v>
      </c>
      <c r="P157" s="15">
        <f t="shared" ref="P157:P158" si="252">K157</f>
        <v>45218</v>
      </c>
      <c r="Q157" s="7">
        <f t="shared" si="250"/>
        <v>3883.75</v>
      </c>
      <c r="R157" s="331"/>
      <c r="S157" s="329"/>
      <c r="T157" s="330"/>
      <c r="U157" s="3"/>
      <c r="W157" s="13"/>
    </row>
    <row r="158" spans="2:23" s="332" customFormat="1" ht="24.95" customHeight="1" x14ac:dyDescent="0.25">
      <c r="B158" s="331" t="s">
        <v>1114</v>
      </c>
      <c r="C158" s="331" t="s">
        <v>257</v>
      </c>
      <c r="D158" s="2" t="s">
        <v>258</v>
      </c>
      <c r="E158" s="331"/>
      <c r="F158" s="331" t="s">
        <v>39</v>
      </c>
      <c r="G158" s="331" t="s">
        <v>1111</v>
      </c>
      <c r="H158" s="331"/>
      <c r="I158" s="8">
        <v>45128</v>
      </c>
      <c r="J158" s="2" t="str">
        <f t="shared" si="248"/>
        <v>JN-12/2023 grupa 3</v>
      </c>
      <c r="K158" s="18">
        <v>45166</v>
      </c>
      <c r="L158" s="4">
        <v>651.91999999999996</v>
      </c>
      <c r="M158" s="4">
        <v>0</v>
      </c>
      <c r="N158" s="4">
        <f t="shared" si="251"/>
        <v>651.91999999999996</v>
      </c>
      <c r="O158" s="2" t="s">
        <v>105</v>
      </c>
      <c r="P158" s="15">
        <f t="shared" si="252"/>
        <v>45166</v>
      </c>
      <c r="Q158" s="7">
        <f t="shared" si="250"/>
        <v>651.91999999999996</v>
      </c>
      <c r="R158" s="331"/>
      <c r="S158" s="329"/>
      <c r="T158" s="330"/>
      <c r="U158" s="3"/>
      <c r="W158" s="13"/>
    </row>
    <row r="159" spans="2:23" s="332" customFormat="1" ht="24.95" customHeight="1" x14ac:dyDescent="0.25">
      <c r="B159" s="331" t="s">
        <v>1115</v>
      </c>
      <c r="C159" s="331" t="s">
        <v>257</v>
      </c>
      <c r="D159" s="2" t="s">
        <v>258</v>
      </c>
      <c r="E159" s="331"/>
      <c r="F159" s="331" t="s">
        <v>39</v>
      </c>
      <c r="G159" s="331" t="s">
        <v>959</v>
      </c>
      <c r="H159" s="331"/>
      <c r="I159" s="8">
        <v>45180</v>
      </c>
      <c r="J159" s="2" t="str">
        <f t="shared" si="248"/>
        <v>JN-12/2023 grupa 4</v>
      </c>
      <c r="K159" s="18">
        <v>45181</v>
      </c>
      <c r="L159" s="4">
        <v>319</v>
      </c>
      <c r="M159" s="4">
        <v>0</v>
      </c>
      <c r="N159" s="4">
        <f t="shared" ref="N159" si="253">L159+M159</f>
        <v>319</v>
      </c>
      <c r="O159" s="2" t="s">
        <v>105</v>
      </c>
      <c r="P159" s="15">
        <f t="shared" ref="P159" si="254">K159</f>
        <v>45181</v>
      </c>
      <c r="Q159" s="7">
        <f t="shared" si="250"/>
        <v>319</v>
      </c>
      <c r="R159" s="331"/>
      <c r="S159" s="329"/>
      <c r="T159" s="330"/>
      <c r="U159" s="3"/>
      <c r="W159" s="13"/>
    </row>
    <row r="160" spans="2:23" s="332" customFormat="1" ht="24.95" customHeight="1" x14ac:dyDescent="0.25">
      <c r="B160" s="331" t="s">
        <v>1116</v>
      </c>
      <c r="C160" s="331" t="s">
        <v>257</v>
      </c>
      <c r="D160" s="2" t="s">
        <v>258</v>
      </c>
      <c r="E160" s="331"/>
      <c r="F160" s="331" t="s">
        <v>39</v>
      </c>
      <c r="G160" s="331" t="s">
        <v>1117</v>
      </c>
      <c r="H160" s="331"/>
      <c r="I160" s="8">
        <v>45201</v>
      </c>
      <c r="J160" s="2" t="str">
        <f t="shared" si="248"/>
        <v>JN-12/2023 grupa 5</v>
      </c>
      <c r="K160" s="18">
        <v>45202</v>
      </c>
      <c r="L160" s="4">
        <v>359</v>
      </c>
      <c r="M160" s="4">
        <v>0</v>
      </c>
      <c r="N160" s="4">
        <f t="shared" ref="N160" si="255">L160+M160</f>
        <v>359</v>
      </c>
      <c r="O160" s="2" t="s">
        <v>105</v>
      </c>
      <c r="P160" s="15">
        <f t="shared" ref="P160" si="256">K160</f>
        <v>45202</v>
      </c>
      <c r="Q160" s="7">
        <f t="shared" si="250"/>
        <v>359</v>
      </c>
      <c r="R160" s="331"/>
      <c r="S160" s="329"/>
      <c r="T160" s="330"/>
      <c r="U160" s="3"/>
      <c r="W160" s="13"/>
    </row>
    <row r="161" spans="2:23" s="332" customFormat="1" ht="24.95" customHeight="1" x14ac:dyDescent="0.25">
      <c r="B161" s="331" t="s">
        <v>1118</v>
      </c>
      <c r="C161" s="331" t="s">
        <v>257</v>
      </c>
      <c r="D161" s="2" t="s">
        <v>258</v>
      </c>
      <c r="E161" s="331"/>
      <c r="F161" s="331" t="s">
        <v>39</v>
      </c>
      <c r="G161" s="331" t="s">
        <v>1119</v>
      </c>
      <c r="H161" s="331"/>
      <c r="I161" s="8">
        <v>45217</v>
      </c>
      <c r="J161" s="2" t="str">
        <f t="shared" ref="J161" si="257">B161</f>
        <v>JN-12/2023 grupa 6</v>
      </c>
      <c r="K161" s="18">
        <v>45224</v>
      </c>
      <c r="L161" s="4">
        <v>500</v>
      </c>
      <c r="M161" s="4">
        <v>0</v>
      </c>
      <c r="N161" s="4">
        <f t="shared" ref="N161" si="258">L161+M161</f>
        <v>500</v>
      </c>
      <c r="O161" s="2" t="s">
        <v>105</v>
      </c>
      <c r="P161" s="15">
        <f t="shared" ref="P161" si="259">K161</f>
        <v>45224</v>
      </c>
      <c r="Q161" s="7">
        <f t="shared" si="250"/>
        <v>500</v>
      </c>
      <c r="R161" s="331"/>
      <c r="S161" s="329"/>
      <c r="T161" s="330"/>
      <c r="U161" s="3"/>
      <c r="W161" s="13"/>
    </row>
    <row r="162" spans="2:23" s="332" customFormat="1" ht="24.95" customHeight="1" x14ac:dyDescent="0.25">
      <c r="B162" s="331" t="s">
        <v>1120</v>
      </c>
      <c r="C162" s="331" t="s">
        <v>257</v>
      </c>
      <c r="D162" s="2" t="s">
        <v>258</v>
      </c>
      <c r="E162" s="331"/>
      <c r="F162" s="331" t="s">
        <v>39</v>
      </c>
      <c r="G162" s="331" t="s">
        <v>951</v>
      </c>
      <c r="H162" s="331"/>
      <c r="I162" s="8">
        <v>45282</v>
      </c>
      <c r="J162" s="2" t="str">
        <f t="shared" ref="J162" si="260">B162</f>
        <v>JN-12/2023 grupa 7</v>
      </c>
      <c r="K162" s="18">
        <v>45291</v>
      </c>
      <c r="L162" s="4">
        <v>253.75</v>
      </c>
      <c r="M162" s="4">
        <v>0</v>
      </c>
      <c r="N162" s="4">
        <f t="shared" ref="N162" si="261">L162+M162</f>
        <v>253.75</v>
      </c>
      <c r="O162" s="2" t="s">
        <v>105</v>
      </c>
      <c r="P162" s="15">
        <f t="shared" ref="P162" si="262">K162</f>
        <v>45291</v>
      </c>
      <c r="Q162" s="7">
        <f t="shared" si="250"/>
        <v>253.75</v>
      </c>
      <c r="R162" s="331"/>
      <c r="S162" s="329"/>
      <c r="T162" s="330"/>
      <c r="U162" s="3"/>
      <c r="W162" s="13"/>
    </row>
    <row r="163" spans="2:23" s="332" customFormat="1" ht="24.95" customHeight="1" x14ac:dyDescent="0.25">
      <c r="B163" s="331" t="s">
        <v>1121</v>
      </c>
      <c r="C163" s="331" t="s">
        <v>257</v>
      </c>
      <c r="D163" s="2" t="s">
        <v>258</v>
      </c>
      <c r="E163" s="331"/>
      <c r="F163" s="331" t="s">
        <v>39</v>
      </c>
      <c r="G163" s="331" t="s">
        <v>1122</v>
      </c>
      <c r="H163" s="331"/>
      <c r="I163" s="8">
        <v>44950</v>
      </c>
      <c r="J163" s="2" t="str">
        <f t="shared" ref="J163" si="263">B163</f>
        <v>JN-12/2023 grupa 8</v>
      </c>
      <c r="K163" s="18">
        <v>44971</v>
      </c>
      <c r="L163" s="4">
        <v>648</v>
      </c>
      <c r="M163" s="4">
        <v>0</v>
      </c>
      <c r="N163" s="4">
        <f t="shared" ref="N163" si="264">L163+M163</f>
        <v>648</v>
      </c>
      <c r="O163" s="2" t="s">
        <v>105</v>
      </c>
      <c r="P163" s="15">
        <f t="shared" ref="P163" si="265">K163</f>
        <v>44971</v>
      </c>
      <c r="Q163" s="7">
        <f t="shared" si="250"/>
        <v>648</v>
      </c>
      <c r="R163" s="331"/>
      <c r="S163" s="329"/>
      <c r="T163" s="330"/>
      <c r="U163" s="3"/>
      <c r="W163" s="13"/>
    </row>
    <row r="164" spans="2:23" s="332" customFormat="1" ht="24.95" customHeight="1" x14ac:dyDescent="0.25">
      <c r="B164" s="331" t="s">
        <v>1123</v>
      </c>
      <c r="C164" s="331" t="s">
        <v>257</v>
      </c>
      <c r="D164" s="2" t="s">
        <v>258</v>
      </c>
      <c r="E164" s="331"/>
      <c r="F164" s="331" t="s">
        <v>39</v>
      </c>
      <c r="G164" s="331" t="s">
        <v>1124</v>
      </c>
      <c r="H164" s="331"/>
      <c r="I164" s="8">
        <v>45019</v>
      </c>
      <c r="J164" s="2" t="str">
        <f t="shared" ref="J164" si="266">B164</f>
        <v>JN-12/2023 grupa 9</v>
      </c>
      <c r="K164" s="18">
        <v>45022</v>
      </c>
      <c r="L164" s="4">
        <v>183.08</v>
      </c>
      <c r="M164" s="4">
        <f t="shared" ref="M164" si="267">L164*25/100</f>
        <v>45.77</v>
      </c>
      <c r="N164" s="4">
        <f t="shared" ref="N164" si="268">L164+M164</f>
        <v>228.85000000000002</v>
      </c>
      <c r="O164" s="2" t="s">
        <v>105</v>
      </c>
      <c r="P164" s="15">
        <f t="shared" ref="P164" si="269">K164</f>
        <v>45022</v>
      </c>
      <c r="Q164" s="7">
        <f t="shared" si="250"/>
        <v>228.85000000000002</v>
      </c>
      <c r="R164" s="331"/>
      <c r="S164" s="329"/>
      <c r="T164" s="330"/>
      <c r="U164" s="3"/>
      <c r="W164" s="13"/>
    </row>
    <row r="165" spans="2:23" s="332" customFormat="1" ht="24.95" customHeight="1" x14ac:dyDescent="0.25">
      <c r="B165" s="331" t="s">
        <v>1125</v>
      </c>
      <c r="C165" s="331" t="s">
        <v>257</v>
      </c>
      <c r="D165" s="2" t="s">
        <v>258</v>
      </c>
      <c r="E165" s="331"/>
      <c r="F165" s="331" t="s">
        <v>39</v>
      </c>
      <c r="G165" s="331" t="s">
        <v>1126</v>
      </c>
      <c r="H165" s="331"/>
      <c r="I165" s="8">
        <v>45069</v>
      </c>
      <c r="J165" s="2" t="str">
        <f t="shared" ref="J165:J167" si="270">B165</f>
        <v>JN-12/2023 grupa 10</v>
      </c>
      <c r="K165" s="18">
        <v>45107</v>
      </c>
      <c r="L165" s="4">
        <v>550.66</v>
      </c>
      <c r="M165" s="4">
        <v>0</v>
      </c>
      <c r="N165" s="4">
        <f t="shared" ref="N165" si="271">L165+M165</f>
        <v>550.66</v>
      </c>
      <c r="O165" s="2" t="s">
        <v>105</v>
      </c>
      <c r="P165" s="15">
        <f t="shared" ref="P165" si="272">K165</f>
        <v>45107</v>
      </c>
      <c r="Q165" s="7">
        <f t="shared" si="250"/>
        <v>550.66</v>
      </c>
      <c r="R165" s="331"/>
      <c r="S165" s="329"/>
      <c r="T165" s="330"/>
      <c r="U165" s="3"/>
      <c r="W165" s="13"/>
    </row>
    <row r="166" spans="2:23" s="332" customFormat="1" ht="24.95" customHeight="1" x14ac:dyDescent="0.25">
      <c r="B166" s="331" t="s">
        <v>1127</v>
      </c>
      <c r="C166" s="331" t="s">
        <v>257</v>
      </c>
      <c r="D166" s="2" t="s">
        <v>258</v>
      </c>
      <c r="E166" s="331"/>
      <c r="F166" s="331" t="s">
        <v>39</v>
      </c>
      <c r="G166" s="331" t="s">
        <v>971</v>
      </c>
      <c r="H166" s="331"/>
      <c r="I166" s="8">
        <v>45126</v>
      </c>
      <c r="J166" s="2" t="str">
        <f t="shared" si="270"/>
        <v>JN-12/2023 grupa 11</v>
      </c>
      <c r="K166" s="18">
        <v>45132</v>
      </c>
      <c r="L166" s="4">
        <v>609</v>
      </c>
      <c r="M166" s="4">
        <v>0</v>
      </c>
      <c r="N166" s="4">
        <f t="shared" ref="N166" si="273">L166+M166</f>
        <v>609</v>
      </c>
      <c r="O166" s="2" t="s">
        <v>105</v>
      </c>
      <c r="P166" s="15">
        <f t="shared" ref="P166" si="274">K166</f>
        <v>45132</v>
      </c>
      <c r="Q166" s="7">
        <f t="shared" si="250"/>
        <v>609</v>
      </c>
      <c r="R166" s="331"/>
      <c r="S166" s="329"/>
      <c r="T166" s="330"/>
      <c r="U166" s="3"/>
      <c r="W166" s="13"/>
    </row>
    <row r="167" spans="2:23" s="332" customFormat="1" ht="24.95" customHeight="1" x14ac:dyDescent="0.25">
      <c r="B167" s="331" t="s">
        <v>1128</v>
      </c>
      <c r="C167" s="331" t="s">
        <v>257</v>
      </c>
      <c r="D167" s="2" t="s">
        <v>258</v>
      </c>
      <c r="E167" s="331"/>
      <c r="F167" s="331" t="s">
        <v>39</v>
      </c>
      <c r="G167" s="331" t="s">
        <v>1129</v>
      </c>
      <c r="H167" s="331"/>
      <c r="I167" s="8">
        <v>45278</v>
      </c>
      <c r="J167" s="2" t="str">
        <f t="shared" si="270"/>
        <v>JN-12/2023 grupa 12</v>
      </c>
      <c r="K167" s="18">
        <v>45280</v>
      </c>
      <c r="L167" s="4">
        <v>403.56</v>
      </c>
      <c r="M167" s="4">
        <v>0</v>
      </c>
      <c r="N167" s="4">
        <f t="shared" ref="N167" si="275">L167+M167</f>
        <v>403.56</v>
      </c>
      <c r="O167" s="2" t="s">
        <v>105</v>
      </c>
      <c r="P167" s="15">
        <f t="shared" ref="P167" si="276">K167</f>
        <v>45280</v>
      </c>
      <c r="Q167" s="7">
        <f t="shared" si="250"/>
        <v>403.56</v>
      </c>
      <c r="R167" s="331"/>
      <c r="S167" s="329"/>
      <c r="T167" s="330"/>
      <c r="U167" s="3"/>
      <c r="W167" s="13"/>
    </row>
    <row r="168" spans="2:23" s="83" customFormat="1" ht="24.95" customHeight="1" x14ac:dyDescent="0.25">
      <c r="B168" s="80" t="s">
        <v>259</v>
      </c>
      <c r="C168" s="80" t="s">
        <v>260</v>
      </c>
      <c r="D168" s="2" t="s">
        <v>261</v>
      </c>
      <c r="E168" s="80"/>
      <c r="F168" s="92" t="s">
        <v>39</v>
      </c>
      <c r="G168" s="92" t="s">
        <v>490</v>
      </c>
      <c r="H168" s="92"/>
      <c r="I168" s="8">
        <v>44977</v>
      </c>
      <c r="J168" s="2" t="str">
        <f t="shared" ref="J168" si="277">B168</f>
        <v>JN-13/2023</v>
      </c>
      <c r="K168" s="18">
        <v>45291</v>
      </c>
      <c r="L168" s="4">
        <v>14169</v>
      </c>
      <c r="M168" s="4">
        <v>708.45</v>
      </c>
      <c r="N168" s="4">
        <f t="shared" ref="N168" si="278">L168+M168</f>
        <v>14877.45</v>
      </c>
      <c r="O168" s="2" t="s">
        <v>105</v>
      </c>
      <c r="P168" s="15">
        <v>45031</v>
      </c>
      <c r="Q168" s="7">
        <f t="shared" si="250"/>
        <v>14877.45</v>
      </c>
      <c r="R168" s="80"/>
      <c r="S168" s="81"/>
      <c r="T168" s="82"/>
      <c r="U168" s="3"/>
      <c r="W168" s="13"/>
    </row>
    <row r="169" spans="2:23" s="83" customFormat="1" ht="24.95" customHeight="1" x14ac:dyDescent="0.25">
      <c r="B169" s="80" t="s">
        <v>262</v>
      </c>
      <c r="C169" s="80" t="s">
        <v>263</v>
      </c>
      <c r="D169" s="2" t="s">
        <v>264</v>
      </c>
      <c r="E169" s="80"/>
      <c r="F169" s="101" t="s">
        <v>39</v>
      </c>
      <c r="G169" s="101" t="s">
        <v>514</v>
      </c>
      <c r="H169" s="101"/>
      <c r="I169" s="8">
        <v>44971</v>
      </c>
      <c r="J169" s="2" t="str">
        <f t="shared" ref="J169:J171" si="279">B169</f>
        <v>JN-14/2023</v>
      </c>
      <c r="K169" s="18">
        <v>45291</v>
      </c>
      <c r="L169" s="4">
        <v>7028.4</v>
      </c>
      <c r="M169" s="4">
        <v>351.8</v>
      </c>
      <c r="N169" s="4">
        <f t="shared" ref="N169" si="280">L169+M169</f>
        <v>7380.2</v>
      </c>
      <c r="O169" s="2" t="s">
        <v>105</v>
      </c>
      <c r="P169" s="15">
        <v>44978</v>
      </c>
      <c r="Q169" s="7">
        <f t="shared" si="250"/>
        <v>7380.2</v>
      </c>
      <c r="R169" s="80"/>
      <c r="S169" s="81"/>
      <c r="T169" s="82"/>
      <c r="U169" s="3"/>
      <c r="W169" s="13"/>
    </row>
    <row r="170" spans="2:23" s="83" customFormat="1" ht="24.95" customHeight="1" x14ac:dyDescent="0.25">
      <c r="B170" s="80" t="s">
        <v>1135</v>
      </c>
      <c r="C170" s="80" t="s">
        <v>265</v>
      </c>
      <c r="D170" s="2" t="s">
        <v>266</v>
      </c>
      <c r="E170" s="80"/>
      <c r="F170" s="331" t="s">
        <v>39</v>
      </c>
      <c r="G170" s="331" t="s">
        <v>828</v>
      </c>
      <c r="H170" s="80"/>
      <c r="I170" s="8">
        <v>44936</v>
      </c>
      <c r="J170" s="2" t="str">
        <f t="shared" si="279"/>
        <v>JN-15/2023 grupa 1</v>
      </c>
      <c r="K170" s="18">
        <v>45233</v>
      </c>
      <c r="L170" s="4">
        <v>2799.66</v>
      </c>
      <c r="M170" s="4">
        <v>17.88</v>
      </c>
      <c r="N170" s="4">
        <f t="shared" ref="N170" si="281">L170+M170</f>
        <v>2817.54</v>
      </c>
      <c r="O170" s="2" t="s">
        <v>105</v>
      </c>
      <c r="P170" s="15">
        <f t="shared" ref="P170:P186" si="282">K170</f>
        <v>45233</v>
      </c>
      <c r="Q170" s="7">
        <f t="shared" si="250"/>
        <v>2817.54</v>
      </c>
      <c r="R170" s="80"/>
      <c r="S170" s="81"/>
      <c r="T170" s="82"/>
      <c r="U170" s="3"/>
      <c r="W170" s="13"/>
    </row>
    <row r="171" spans="2:23" s="332" customFormat="1" ht="24.95" customHeight="1" x14ac:dyDescent="0.25">
      <c r="B171" s="331" t="s">
        <v>1136</v>
      </c>
      <c r="C171" s="331" t="s">
        <v>265</v>
      </c>
      <c r="D171" s="2" t="s">
        <v>266</v>
      </c>
      <c r="E171" s="331"/>
      <c r="F171" s="331" t="s">
        <v>39</v>
      </c>
      <c r="G171" s="331" t="s">
        <v>1130</v>
      </c>
      <c r="H171" s="331"/>
      <c r="I171" s="8">
        <v>44960</v>
      </c>
      <c r="J171" s="2" t="str">
        <f t="shared" si="279"/>
        <v>JN-15/2023 grupa 2</v>
      </c>
      <c r="K171" s="18">
        <v>45141</v>
      </c>
      <c r="L171" s="4">
        <v>3507.76</v>
      </c>
      <c r="M171" s="4">
        <v>0</v>
      </c>
      <c r="N171" s="4">
        <f t="shared" ref="N171" si="283">L171+M171</f>
        <v>3507.76</v>
      </c>
      <c r="O171" s="2" t="s">
        <v>105</v>
      </c>
      <c r="P171" s="15">
        <f t="shared" si="282"/>
        <v>45141</v>
      </c>
      <c r="Q171" s="7">
        <f t="shared" si="250"/>
        <v>3507.76</v>
      </c>
      <c r="R171" s="331"/>
      <c r="S171" s="329"/>
      <c r="T171" s="330"/>
      <c r="U171" s="3"/>
      <c r="W171" s="13"/>
    </row>
    <row r="172" spans="2:23" s="332" customFormat="1" ht="24.95" customHeight="1" x14ac:dyDescent="0.25">
      <c r="B172" s="331" t="s">
        <v>1137</v>
      </c>
      <c r="C172" s="331" t="s">
        <v>265</v>
      </c>
      <c r="D172" s="2" t="s">
        <v>266</v>
      </c>
      <c r="E172" s="331"/>
      <c r="F172" s="331" t="s">
        <v>39</v>
      </c>
      <c r="G172" s="331" t="s">
        <v>1131</v>
      </c>
      <c r="H172" s="331"/>
      <c r="I172" s="8">
        <v>45015</v>
      </c>
      <c r="J172" s="2" t="str">
        <f t="shared" ref="J172" si="284">B172</f>
        <v>JN-15/2023 grupa 3</v>
      </c>
      <c r="K172" s="18">
        <v>45282</v>
      </c>
      <c r="L172" s="4">
        <v>4133.43</v>
      </c>
      <c r="M172" s="4">
        <v>71.959999999999994</v>
      </c>
      <c r="N172" s="4">
        <f t="shared" ref="N172" si="285">L172+M172</f>
        <v>4205.3900000000003</v>
      </c>
      <c r="O172" s="2" t="s">
        <v>105</v>
      </c>
      <c r="P172" s="15">
        <f t="shared" si="282"/>
        <v>45282</v>
      </c>
      <c r="Q172" s="7">
        <f t="shared" si="250"/>
        <v>4205.3900000000003</v>
      </c>
      <c r="R172" s="331"/>
      <c r="S172" s="329"/>
      <c r="T172" s="330"/>
      <c r="U172" s="3"/>
      <c r="W172" s="13"/>
    </row>
    <row r="173" spans="2:23" s="332" customFormat="1" ht="24.95" customHeight="1" x14ac:dyDescent="0.25">
      <c r="B173" s="331" t="s">
        <v>1138</v>
      </c>
      <c r="C173" s="331" t="s">
        <v>265</v>
      </c>
      <c r="D173" s="2" t="s">
        <v>266</v>
      </c>
      <c r="E173" s="331"/>
      <c r="F173" s="331" t="s">
        <v>39</v>
      </c>
      <c r="G173" s="331" t="s">
        <v>1132</v>
      </c>
      <c r="H173" s="331"/>
      <c r="I173" s="8">
        <v>44979</v>
      </c>
      <c r="J173" s="2" t="str">
        <f t="shared" ref="J173:J177" si="286">B173</f>
        <v>JN-15/2023 grupa 4</v>
      </c>
      <c r="K173" s="18">
        <v>45170</v>
      </c>
      <c r="L173" s="4">
        <v>2409.54</v>
      </c>
      <c r="M173" s="4">
        <v>0</v>
      </c>
      <c r="N173" s="4">
        <f t="shared" ref="N173:N177" si="287">L173+M173</f>
        <v>2409.54</v>
      </c>
      <c r="O173" s="2" t="s">
        <v>105</v>
      </c>
      <c r="P173" s="15">
        <f t="shared" si="282"/>
        <v>45170</v>
      </c>
      <c r="Q173" s="7">
        <f t="shared" si="250"/>
        <v>2409.54</v>
      </c>
      <c r="R173" s="331"/>
      <c r="S173" s="329"/>
      <c r="T173" s="330"/>
      <c r="U173" s="3"/>
      <c r="W173" s="13"/>
    </row>
    <row r="174" spans="2:23" s="332" customFormat="1" ht="24.95" customHeight="1" x14ac:dyDescent="0.25">
      <c r="B174" s="331" t="s">
        <v>1139</v>
      </c>
      <c r="C174" s="331" t="s">
        <v>265</v>
      </c>
      <c r="D174" s="2" t="s">
        <v>266</v>
      </c>
      <c r="E174" s="331"/>
      <c r="F174" s="331" t="s">
        <v>39</v>
      </c>
      <c r="G174" s="331" t="s">
        <v>1140</v>
      </c>
      <c r="H174" s="331"/>
      <c r="I174" s="8">
        <v>45246</v>
      </c>
      <c r="J174" s="2" t="str">
        <f t="shared" si="286"/>
        <v>JN-15/2023 grupa 5</v>
      </c>
      <c r="K174" s="18">
        <v>45291</v>
      </c>
      <c r="L174" s="4">
        <v>217.46</v>
      </c>
      <c r="M174" s="4">
        <v>54.37</v>
      </c>
      <c r="N174" s="4">
        <f t="shared" si="287"/>
        <v>271.83</v>
      </c>
      <c r="O174" s="2" t="s">
        <v>105</v>
      </c>
      <c r="P174" s="15">
        <f t="shared" si="282"/>
        <v>45291</v>
      </c>
      <c r="Q174" s="7">
        <f t="shared" si="250"/>
        <v>271.83</v>
      </c>
      <c r="R174" s="331"/>
      <c r="S174" s="329"/>
      <c r="T174" s="330"/>
      <c r="U174" s="3"/>
      <c r="W174" s="13"/>
    </row>
    <row r="175" spans="2:23" s="332" customFormat="1" ht="24.95" customHeight="1" x14ac:dyDescent="0.25">
      <c r="B175" s="331" t="s">
        <v>1141</v>
      </c>
      <c r="C175" s="331" t="s">
        <v>265</v>
      </c>
      <c r="D175" s="2" t="s">
        <v>266</v>
      </c>
      <c r="E175" s="331"/>
      <c r="F175" s="331" t="s">
        <v>39</v>
      </c>
      <c r="G175" s="331" t="s">
        <v>1142</v>
      </c>
      <c r="H175" s="331"/>
      <c r="I175" s="8">
        <v>44981</v>
      </c>
      <c r="J175" s="2" t="str">
        <f t="shared" si="286"/>
        <v>JN-15/2023 grupa 6</v>
      </c>
      <c r="K175" s="18">
        <v>44984</v>
      </c>
      <c r="L175" s="4">
        <v>201.74</v>
      </c>
      <c r="M175" s="4">
        <v>0</v>
      </c>
      <c r="N175" s="4">
        <f t="shared" si="287"/>
        <v>201.74</v>
      </c>
      <c r="O175" s="2" t="s">
        <v>105</v>
      </c>
      <c r="P175" s="15">
        <f t="shared" si="282"/>
        <v>44984</v>
      </c>
      <c r="Q175" s="7">
        <f t="shared" si="250"/>
        <v>201.74</v>
      </c>
      <c r="R175" s="331"/>
      <c r="S175" s="329"/>
      <c r="T175" s="330"/>
      <c r="U175" s="3"/>
      <c r="W175" s="13"/>
    </row>
    <row r="176" spans="2:23" s="332" customFormat="1" ht="24.95" customHeight="1" x14ac:dyDescent="0.25">
      <c r="B176" s="331" t="s">
        <v>1143</v>
      </c>
      <c r="C176" s="331" t="s">
        <v>265</v>
      </c>
      <c r="D176" s="2" t="s">
        <v>266</v>
      </c>
      <c r="E176" s="331"/>
      <c r="F176" s="331" t="s">
        <v>39</v>
      </c>
      <c r="G176" s="331" t="s">
        <v>1144</v>
      </c>
      <c r="H176" s="331"/>
      <c r="I176" s="8">
        <v>45065</v>
      </c>
      <c r="J176" s="2" t="str">
        <f t="shared" si="286"/>
        <v>JN-15/2023 grupa 7</v>
      </c>
      <c r="K176" s="18">
        <v>45065</v>
      </c>
      <c r="L176" s="4">
        <v>1539.96</v>
      </c>
      <c r="M176" s="4">
        <v>0</v>
      </c>
      <c r="N176" s="4">
        <f t="shared" si="287"/>
        <v>1539.96</v>
      </c>
      <c r="O176" s="2" t="s">
        <v>105</v>
      </c>
      <c r="P176" s="15">
        <f t="shared" si="282"/>
        <v>45065</v>
      </c>
      <c r="Q176" s="7">
        <f t="shared" si="250"/>
        <v>1539.96</v>
      </c>
      <c r="R176" s="331"/>
      <c r="S176" s="329"/>
      <c r="T176" s="330"/>
      <c r="U176" s="3"/>
      <c r="W176" s="13"/>
    </row>
    <row r="177" spans="2:23" s="332" customFormat="1" ht="24.95" customHeight="1" x14ac:dyDescent="0.25">
      <c r="B177" s="331" t="s">
        <v>1145</v>
      </c>
      <c r="C177" s="331" t="s">
        <v>265</v>
      </c>
      <c r="D177" s="2" t="s">
        <v>266</v>
      </c>
      <c r="E177" s="331"/>
      <c r="F177" s="331" t="s">
        <v>39</v>
      </c>
      <c r="G177" s="331" t="s">
        <v>1133</v>
      </c>
      <c r="H177" s="331"/>
      <c r="I177" s="8">
        <v>44944</v>
      </c>
      <c r="J177" s="2" t="str">
        <f t="shared" si="286"/>
        <v>JN-15/2023 grupa 8</v>
      </c>
      <c r="K177" s="18">
        <v>45280</v>
      </c>
      <c r="L177" s="4">
        <v>385.71</v>
      </c>
      <c r="M177" s="4">
        <v>88.13</v>
      </c>
      <c r="N177" s="4">
        <f t="shared" si="287"/>
        <v>473.84</v>
      </c>
      <c r="O177" s="2" t="s">
        <v>105</v>
      </c>
      <c r="P177" s="15">
        <f t="shared" si="282"/>
        <v>45280</v>
      </c>
      <c r="Q177" s="7">
        <f t="shared" si="250"/>
        <v>473.84</v>
      </c>
      <c r="R177" s="331"/>
      <c r="S177" s="329"/>
      <c r="T177" s="330"/>
      <c r="U177" s="3"/>
      <c r="W177" s="13"/>
    </row>
    <row r="178" spans="2:23" s="332" customFormat="1" ht="24.95" customHeight="1" x14ac:dyDescent="0.25">
      <c r="B178" s="331" t="s">
        <v>1146</v>
      </c>
      <c r="C178" s="331" t="s">
        <v>265</v>
      </c>
      <c r="D178" s="2" t="s">
        <v>266</v>
      </c>
      <c r="E178" s="331"/>
      <c r="F178" s="331" t="s">
        <v>39</v>
      </c>
      <c r="G178" s="331" t="s">
        <v>1134</v>
      </c>
      <c r="H178" s="331"/>
      <c r="I178" s="8">
        <v>44995</v>
      </c>
      <c r="J178" s="2" t="str">
        <f t="shared" ref="J178:J180" si="288">B178</f>
        <v>JN-15/2023 grupa 9</v>
      </c>
      <c r="K178" s="18">
        <v>45077</v>
      </c>
      <c r="L178" s="4">
        <v>96.55</v>
      </c>
      <c r="M178" s="4">
        <v>11.45</v>
      </c>
      <c r="N178" s="4">
        <f t="shared" ref="N178:N180" si="289">L178+M178</f>
        <v>108</v>
      </c>
      <c r="O178" s="2" t="s">
        <v>105</v>
      </c>
      <c r="P178" s="15">
        <f t="shared" si="282"/>
        <v>45077</v>
      </c>
      <c r="Q178" s="7">
        <f t="shared" si="250"/>
        <v>108</v>
      </c>
      <c r="R178" s="331"/>
      <c r="S178" s="329"/>
      <c r="T178" s="330"/>
      <c r="U178" s="3"/>
      <c r="W178" s="13"/>
    </row>
    <row r="179" spans="2:23" s="332" customFormat="1" ht="24.95" customHeight="1" x14ac:dyDescent="0.25">
      <c r="B179" s="331" t="s">
        <v>1147</v>
      </c>
      <c r="C179" s="331" t="s">
        <v>265</v>
      </c>
      <c r="D179" s="2" t="s">
        <v>266</v>
      </c>
      <c r="E179" s="331"/>
      <c r="F179" s="331" t="s">
        <v>39</v>
      </c>
      <c r="G179" s="331" t="s">
        <v>1089</v>
      </c>
      <c r="H179" s="331"/>
      <c r="I179" s="8">
        <v>44998</v>
      </c>
      <c r="J179" s="2" t="str">
        <f t="shared" si="288"/>
        <v>JN-15/2023 grupa 10</v>
      </c>
      <c r="K179" s="18">
        <v>45007</v>
      </c>
      <c r="L179" s="4">
        <v>89.59</v>
      </c>
      <c r="M179" s="4">
        <v>22.4</v>
      </c>
      <c r="N179" s="4">
        <f t="shared" si="289"/>
        <v>111.99000000000001</v>
      </c>
      <c r="O179" s="2" t="s">
        <v>105</v>
      </c>
      <c r="P179" s="15">
        <f t="shared" si="282"/>
        <v>45007</v>
      </c>
      <c r="Q179" s="7">
        <f t="shared" si="250"/>
        <v>111.99000000000001</v>
      </c>
      <c r="R179" s="331"/>
      <c r="S179" s="329"/>
      <c r="T179" s="330"/>
      <c r="U179" s="3"/>
      <c r="W179" s="13"/>
    </row>
    <row r="180" spans="2:23" s="332" customFormat="1" ht="24.95" customHeight="1" x14ac:dyDescent="0.25">
      <c r="B180" s="331" t="s">
        <v>1148</v>
      </c>
      <c r="C180" s="331" t="s">
        <v>265</v>
      </c>
      <c r="D180" s="2" t="s">
        <v>266</v>
      </c>
      <c r="E180" s="331"/>
      <c r="F180" s="331" t="s">
        <v>39</v>
      </c>
      <c r="G180" s="331" t="s">
        <v>1150</v>
      </c>
      <c r="H180" s="331"/>
      <c r="I180" s="8">
        <v>45056</v>
      </c>
      <c r="J180" s="2" t="str">
        <f t="shared" si="288"/>
        <v>JN-15/2023 grupa 11</v>
      </c>
      <c r="K180" s="18">
        <v>45066</v>
      </c>
      <c r="L180" s="4">
        <v>35.67</v>
      </c>
      <c r="M180" s="4">
        <v>8.92</v>
      </c>
      <c r="N180" s="4">
        <f t="shared" si="289"/>
        <v>44.59</v>
      </c>
      <c r="O180" s="2" t="s">
        <v>105</v>
      </c>
      <c r="P180" s="15">
        <f t="shared" si="282"/>
        <v>45066</v>
      </c>
      <c r="Q180" s="7">
        <f t="shared" si="250"/>
        <v>44.59</v>
      </c>
      <c r="R180" s="331"/>
      <c r="S180" s="329"/>
      <c r="T180" s="330"/>
      <c r="U180" s="3"/>
      <c r="W180" s="13"/>
    </row>
    <row r="181" spans="2:23" s="332" customFormat="1" ht="24.95" customHeight="1" x14ac:dyDescent="0.25">
      <c r="B181" s="331" t="s">
        <v>1149</v>
      </c>
      <c r="C181" s="331" t="s">
        <v>265</v>
      </c>
      <c r="D181" s="2" t="s">
        <v>266</v>
      </c>
      <c r="E181" s="331"/>
      <c r="F181" s="331" t="s">
        <v>39</v>
      </c>
      <c r="G181" s="331" t="s">
        <v>1151</v>
      </c>
      <c r="H181" s="331"/>
      <c r="I181" s="8">
        <v>45065</v>
      </c>
      <c r="J181" s="2" t="str">
        <f t="shared" ref="J181" si="290">B181</f>
        <v>JN-15/2023 grupa 12</v>
      </c>
      <c r="K181" s="18">
        <v>45065</v>
      </c>
      <c r="L181" s="4">
        <v>2326</v>
      </c>
      <c r="M181" s="4">
        <v>0</v>
      </c>
      <c r="N181" s="4">
        <f t="shared" ref="N181" si="291">L181+M181</f>
        <v>2326</v>
      </c>
      <c r="O181" s="2" t="s">
        <v>105</v>
      </c>
      <c r="P181" s="15">
        <f t="shared" si="282"/>
        <v>45065</v>
      </c>
      <c r="Q181" s="7">
        <f t="shared" si="250"/>
        <v>2326</v>
      </c>
      <c r="R181" s="331"/>
      <c r="S181" s="329"/>
      <c r="T181" s="330"/>
      <c r="U181" s="3"/>
      <c r="W181" s="13"/>
    </row>
    <row r="182" spans="2:23" s="332" customFormat="1" ht="24.95" customHeight="1" x14ac:dyDescent="0.25">
      <c r="B182" s="331" t="s">
        <v>1152</v>
      </c>
      <c r="C182" s="331" t="s">
        <v>265</v>
      </c>
      <c r="D182" s="2" t="s">
        <v>266</v>
      </c>
      <c r="E182" s="331"/>
      <c r="F182" s="331" t="s">
        <v>39</v>
      </c>
      <c r="G182" s="331" t="s">
        <v>1153</v>
      </c>
      <c r="H182" s="331"/>
      <c r="I182" s="8">
        <v>45077</v>
      </c>
      <c r="J182" s="2" t="str">
        <f t="shared" ref="J182:J194" si="292">B182</f>
        <v>JN-15/2023 grupa 13</v>
      </c>
      <c r="K182" s="18">
        <v>45089</v>
      </c>
      <c r="L182" s="4">
        <v>34.26</v>
      </c>
      <c r="M182" s="4">
        <v>7.94</v>
      </c>
      <c r="N182" s="4">
        <f t="shared" ref="N182:N183" si="293">L182+M182</f>
        <v>42.199999999999996</v>
      </c>
      <c r="O182" s="2" t="s">
        <v>105</v>
      </c>
      <c r="P182" s="15">
        <f t="shared" si="282"/>
        <v>45089</v>
      </c>
      <c r="Q182" s="7">
        <f t="shared" si="250"/>
        <v>42.199999999999996</v>
      </c>
      <c r="R182" s="331"/>
      <c r="S182" s="329"/>
      <c r="T182" s="330"/>
      <c r="U182" s="3"/>
      <c r="W182" s="13"/>
    </row>
    <row r="183" spans="2:23" s="332" customFormat="1" ht="24.95" customHeight="1" x14ac:dyDescent="0.25">
      <c r="B183" s="331" t="s">
        <v>1154</v>
      </c>
      <c r="C183" s="331" t="s">
        <v>265</v>
      </c>
      <c r="D183" s="2" t="s">
        <v>266</v>
      </c>
      <c r="E183" s="331"/>
      <c r="F183" s="331" t="s">
        <v>39</v>
      </c>
      <c r="G183" s="331" t="s">
        <v>534</v>
      </c>
      <c r="H183" s="331"/>
      <c r="I183" s="8">
        <v>45119</v>
      </c>
      <c r="J183" s="2" t="str">
        <f t="shared" si="292"/>
        <v>JN-15/2023 grupa 14</v>
      </c>
      <c r="K183" s="18">
        <v>45230</v>
      </c>
      <c r="L183" s="4">
        <v>278</v>
      </c>
      <c r="M183" s="4">
        <v>0</v>
      </c>
      <c r="N183" s="4">
        <f t="shared" si="293"/>
        <v>278</v>
      </c>
      <c r="O183" s="2" t="s">
        <v>105</v>
      </c>
      <c r="P183" s="15">
        <f t="shared" si="282"/>
        <v>45230</v>
      </c>
      <c r="Q183" s="7">
        <f t="shared" si="250"/>
        <v>278</v>
      </c>
      <c r="R183" s="331"/>
      <c r="S183" s="329"/>
      <c r="T183" s="330"/>
      <c r="U183" s="3"/>
      <c r="W183" s="13"/>
    </row>
    <row r="184" spans="2:23" s="83" customFormat="1" ht="24.95" customHeight="1" x14ac:dyDescent="0.25">
      <c r="B184" s="342" t="s">
        <v>1167</v>
      </c>
      <c r="C184" s="80" t="s">
        <v>267</v>
      </c>
      <c r="D184" s="2" t="s">
        <v>268</v>
      </c>
      <c r="E184" s="80"/>
      <c r="F184" s="342" t="s">
        <v>39</v>
      </c>
      <c r="G184" s="342" t="s">
        <v>1163</v>
      </c>
      <c r="H184" s="80"/>
      <c r="I184" s="8">
        <v>44935</v>
      </c>
      <c r="J184" s="2" t="str">
        <f t="shared" si="292"/>
        <v>JN-16/2023 grupa 1</v>
      </c>
      <c r="K184" s="18">
        <v>44994</v>
      </c>
      <c r="L184" s="4">
        <v>1291.8900000000001</v>
      </c>
      <c r="M184" s="4">
        <f t="shared" ref="M184:M195" si="294">L184*25/100</f>
        <v>322.97250000000003</v>
      </c>
      <c r="N184" s="4">
        <f t="shared" ref="N184:N185" si="295">L184+M184</f>
        <v>1614.8625000000002</v>
      </c>
      <c r="O184" s="2" t="s">
        <v>105</v>
      </c>
      <c r="P184" s="15">
        <f t="shared" si="282"/>
        <v>44994</v>
      </c>
      <c r="Q184" s="7">
        <f t="shared" ref="Q184:Q194" si="296">N184</f>
        <v>1614.8625000000002</v>
      </c>
      <c r="R184" s="80"/>
      <c r="S184" s="81"/>
      <c r="T184" s="82"/>
      <c r="U184" s="3"/>
      <c r="W184" s="13"/>
    </row>
    <row r="185" spans="2:23" s="343" customFormat="1" ht="24.95" customHeight="1" x14ac:dyDescent="0.25">
      <c r="B185" s="342" t="s">
        <v>1168</v>
      </c>
      <c r="C185" s="342" t="s">
        <v>267</v>
      </c>
      <c r="D185" s="2" t="s">
        <v>268</v>
      </c>
      <c r="E185" s="342"/>
      <c r="F185" s="342" t="s">
        <v>39</v>
      </c>
      <c r="G185" s="342" t="s">
        <v>1164</v>
      </c>
      <c r="H185" s="342"/>
      <c r="I185" s="8">
        <v>45000</v>
      </c>
      <c r="J185" s="2" t="str">
        <f t="shared" si="292"/>
        <v>JN-16/2023 grupa 2</v>
      </c>
      <c r="K185" s="18">
        <v>45138</v>
      </c>
      <c r="L185" s="4">
        <v>1774</v>
      </c>
      <c r="M185" s="4">
        <f t="shared" si="294"/>
        <v>443.5</v>
      </c>
      <c r="N185" s="4">
        <f t="shared" si="295"/>
        <v>2217.5</v>
      </c>
      <c r="O185" s="2" t="s">
        <v>105</v>
      </c>
      <c r="P185" s="15">
        <f t="shared" si="282"/>
        <v>45138</v>
      </c>
      <c r="Q185" s="7">
        <f t="shared" si="296"/>
        <v>2217.5</v>
      </c>
      <c r="R185" s="342"/>
      <c r="S185" s="340"/>
      <c r="T185" s="341"/>
      <c r="U185" s="3"/>
      <c r="W185" s="13"/>
    </row>
    <row r="186" spans="2:23" s="343" customFormat="1" ht="24.95" customHeight="1" x14ac:dyDescent="0.25">
      <c r="B186" s="342" t="s">
        <v>1169</v>
      </c>
      <c r="C186" s="342" t="s">
        <v>267</v>
      </c>
      <c r="D186" s="2" t="s">
        <v>268</v>
      </c>
      <c r="E186" s="342"/>
      <c r="F186" s="342" t="s">
        <v>39</v>
      </c>
      <c r="G186" s="342" t="s">
        <v>1170</v>
      </c>
      <c r="H186" s="342"/>
      <c r="I186" s="8">
        <v>44970</v>
      </c>
      <c r="J186" s="2" t="str">
        <f t="shared" si="292"/>
        <v>JN-16/2023 grupa 3</v>
      </c>
      <c r="K186" s="18">
        <v>45217</v>
      </c>
      <c r="L186" s="4">
        <v>629.59</v>
      </c>
      <c r="M186" s="4">
        <f t="shared" si="294"/>
        <v>157.39750000000001</v>
      </c>
      <c r="N186" s="4">
        <f t="shared" ref="N186" si="297">L186+M186</f>
        <v>786.98750000000007</v>
      </c>
      <c r="O186" s="2" t="s">
        <v>105</v>
      </c>
      <c r="P186" s="15">
        <f t="shared" si="282"/>
        <v>45217</v>
      </c>
      <c r="Q186" s="7">
        <f t="shared" si="296"/>
        <v>786.98750000000007</v>
      </c>
      <c r="R186" s="342"/>
      <c r="S186" s="340"/>
      <c r="T186" s="341"/>
      <c r="U186" s="3"/>
      <c r="W186" s="13"/>
    </row>
    <row r="187" spans="2:23" s="343" customFormat="1" ht="24.95" customHeight="1" x14ac:dyDescent="0.25">
      <c r="B187" s="342" t="s">
        <v>1171</v>
      </c>
      <c r="C187" s="342" t="s">
        <v>267</v>
      </c>
      <c r="D187" s="2" t="s">
        <v>268</v>
      </c>
      <c r="E187" s="342"/>
      <c r="F187" s="342" t="s">
        <v>39</v>
      </c>
      <c r="G187" s="342" t="s">
        <v>1166</v>
      </c>
      <c r="H187" s="342"/>
      <c r="I187" s="8">
        <v>45002</v>
      </c>
      <c r="J187" s="2" t="str">
        <f t="shared" si="292"/>
        <v>JN-16/2023 grupa 4</v>
      </c>
      <c r="K187" s="18">
        <v>45054</v>
      </c>
      <c r="L187" s="4">
        <v>312.86</v>
      </c>
      <c r="M187" s="4">
        <f t="shared" si="294"/>
        <v>78.215000000000003</v>
      </c>
      <c r="N187" s="4">
        <f t="shared" ref="N187:N188" si="298">L187+M187</f>
        <v>391.07500000000005</v>
      </c>
      <c r="O187" s="2" t="s">
        <v>105</v>
      </c>
      <c r="P187" s="15">
        <f t="shared" ref="P187:P188" si="299">K187</f>
        <v>45054</v>
      </c>
      <c r="Q187" s="7">
        <f t="shared" si="296"/>
        <v>391.07500000000005</v>
      </c>
      <c r="R187" s="342"/>
      <c r="S187" s="340"/>
      <c r="T187" s="341"/>
      <c r="U187" s="3"/>
      <c r="W187" s="13"/>
    </row>
    <row r="188" spans="2:23" s="343" customFormat="1" ht="24.95" customHeight="1" x14ac:dyDescent="0.25">
      <c r="B188" s="342" t="s">
        <v>1172</v>
      </c>
      <c r="C188" s="342" t="s">
        <v>267</v>
      </c>
      <c r="D188" s="2" t="s">
        <v>268</v>
      </c>
      <c r="E188" s="342"/>
      <c r="F188" s="342" t="s">
        <v>39</v>
      </c>
      <c r="G188" s="342" t="s">
        <v>1173</v>
      </c>
      <c r="H188" s="342"/>
      <c r="I188" s="8">
        <v>45082</v>
      </c>
      <c r="J188" s="2" t="str">
        <f t="shared" si="292"/>
        <v>JN-16/2023 grupa 5</v>
      </c>
      <c r="K188" s="18">
        <v>45131</v>
      </c>
      <c r="L188" s="4">
        <v>182.68</v>
      </c>
      <c r="M188" s="4">
        <f t="shared" si="294"/>
        <v>45.67</v>
      </c>
      <c r="N188" s="4">
        <f t="shared" si="298"/>
        <v>228.35000000000002</v>
      </c>
      <c r="O188" s="2" t="s">
        <v>105</v>
      </c>
      <c r="P188" s="15">
        <f t="shared" si="299"/>
        <v>45131</v>
      </c>
      <c r="Q188" s="7">
        <f t="shared" si="296"/>
        <v>228.35000000000002</v>
      </c>
      <c r="R188" s="342"/>
      <c r="S188" s="340"/>
      <c r="T188" s="341"/>
      <c r="U188" s="3"/>
      <c r="W188" s="13"/>
    </row>
    <row r="189" spans="2:23" s="343" customFormat="1" ht="24.95" customHeight="1" x14ac:dyDescent="0.25">
      <c r="B189" s="342" t="s">
        <v>1174</v>
      </c>
      <c r="C189" s="342" t="s">
        <v>267</v>
      </c>
      <c r="D189" s="2" t="s">
        <v>268</v>
      </c>
      <c r="E189" s="342"/>
      <c r="F189" s="342" t="s">
        <v>39</v>
      </c>
      <c r="G189" s="342" t="s">
        <v>1175</v>
      </c>
      <c r="H189" s="342"/>
      <c r="I189" s="8">
        <v>45103</v>
      </c>
      <c r="J189" s="2" t="str">
        <f t="shared" si="292"/>
        <v>JN-16/2023 grupa 6</v>
      </c>
      <c r="K189" s="18">
        <v>45104</v>
      </c>
      <c r="L189" s="4">
        <v>64.760000000000005</v>
      </c>
      <c r="M189" s="4">
        <f t="shared" si="294"/>
        <v>16.190000000000001</v>
      </c>
      <c r="N189" s="4">
        <f t="shared" ref="N189:N195" si="300">L189+M189</f>
        <v>80.95</v>
      </c>
      <c r="O189" s="2" t="s">
        <v>105</v>
      </c>
      <c r="P189" s="15">
        <f t="shared" ref="P189:P195" si="301">K189</f>
        <v>45104</v>
      </c>
      <c r="Q189" s="7">
        <f t="shared" si="296"/>
        <v>80.95</v>
      </c>
      <c r="R189" s="342"/>
      <c r="S189" s="340"/>
      <c r="T189" s="341"/>
      <c r="U189" s="3"/>
      <c r="W189" s="13"/>
    </row>
    <row r="190" spans="2:23" s="83" customFormat="1" ht="24.95" customHeight="1" x14ac:dyDescent="0.25">
      <c r="B190" s="80" t="s">
        <v>1176</v>
      </c>
      <c r="C190" s="80" t="s">
        <v>269</v>
      </c>
      <c r="D190" s="2" t="s">
        <v>270</v>
      </c>
      <c r="E190" s="80"/>
      <c r="F190" s="80" t="s">
        <v>39</v>
      </c>
      <c r="G190" s="342" t="s">
        <v>1164</v>
      </c>
      <c r="H190" s="80"/>
      <c r="I190" s="8">
        <v>44981</v>
      </c>
      <c r="J190" s="2" t="str">
        <f t="shared" si="292"/>
        <v>JN-17/2023 grupa 1</v>
      </c>
      <c r="K190" s="18">
        <v>45322</v>
      </c>
      <c r="L190" s="4">
        <v>2265.9299999999998</v>
      </c>
      <c r="M190" s="4">
        <f t="shared" si="294"/>
        <v>566.48249999999996</v>
      </c>
      <c r="N190" s="4">
        <f t="shared" si="300"/>
        <v>2832.4124999999999</v>
      </c>
      <c r="O190" s="2" t="s">
        <v>105</v>
      </c>
      <c r="P190" s="15">
        <f t="shared" si="301"/>
        <v>45322</v>
      </c>
      <c r="Q190" s="7">
        <f t="shared" si="296"/>
        <v>2832.4124999999999</v>
      </c>
      <c r="R190" s="80"/>
      <c r="S190" s="81"/>
      <c r="T190" s="82"/>
      <c r="U190" s="3"/>
      <c r="W190" s="13"/>
    </row>
    <row r="191" spans="2:23" s="343" customFormat="1" ht="24.95" customHeight="1" x14ac:dyDescent="0.25">
      <c r="B191" s="342" t="s">
        <v>1177</v>
      </c>
      <c r="C191" s="342" t="s">
        <v>269</v>
      </c>
      <c r="D191" s="2" t="s">
        <v>270</v>
      </c>
      <c r="E191" s="342"/>
      <c r="F191" s="342" t="s">
        <v>39</v>
      </c>
      <c r="G191" s="342" t="s">
        <v>1165</v>
      </c>
      <c r="H191" s="342"/>
      <c r="I191" s="8">
        <v>45029</v>
      </c>
      <c r="J191" s="2" t="str">
        <f t="shared" si="292"/>
        <v>JN-17/2023 grupa 2</v>
      </c>
      <c r="K191" s="18">
        <v>45260</v>
      </c>
      <c r="L191" s="4">
        <v>2055.0700000000002</v>
      </c>
      <c r="M191" s="4">
        <f t="shared" si="294"/>
        <v>513.76750000000004</v>
      </c>
      <c r="N191" s="4">
        <f t="shared" si="300"/>
        <v>2568.8375000000001</v>
      </c>
      <c r="O191" s="2" t="s">
        <v>105</v>
      </c>
      <c r="P191" s="15">
        <f t="shared" si="301"/>
        <v>45260</v>
      </c>
      <c r="Q191" s="7">
        <f t="shared" si="296"/>
        <v>2568.8375000000001</v>
      </c>
      <c r="R191" s="342"/>
      <c r="S191" s="340"/>
      <c r="T191" s="341"/>
      <c r="U191" s="3"/>
      <c r="W191" s="13"/>
    </row>
    <row r="192" spans="2:23" s="343" customFormat="1" ht="24.95" customHeight="1" x14ac:dyDescent="0.25">
      <c r="B192" s="342" t="s">
        <v>1178</v>
      </c>
      <c r="C192" s="342" t="s">
        <v>269</v>
      </c>
      <c r="D192" s="2" t="s">
        <v>270</v>
      </c>
      <c r="E192" s="342"/>
      <c r="F192" s="342" t="s">
        <v>39</v>
      </c>
      <c r="G192" s="342" t="s">
        <v>1179</v>
      </c>
      <c r="H192" s="342"/>
      <c r="I192" s="8">
        <v>45105</v>
      </c>
      <c r="J192" s="2" t="str">
        <f t="shared" si="292"/>
        <v>JN-17/2023 grupa 3</v>
      </c>
      <c r="K192" s="18">
        <v>45118</v>
      </c>
      <c r="L192" s="4">
        <v>448</v>
      </c>
      <c r="M192" s="4">
        <f t="shared" si="294"/>
        <v>112</v>
      </c>
      <c r="N192" s="4">
        <f t="shared" si="300"/>
        <v>560</v>
      </c>
      <c r="O192" s="2" t="s">
        <v>105</v>
      </c>
      <c r="P192" s="15">
        <f t="shared" si="301"/>
        <v>45118</v>
      </c>
      <c r="Q192" s="7">
        <f t="shared" si="296"/>
        <v>560</v>
      </c>
      <c r="R192" s="342"/>
      <c r="S192" s="340"/>
      <c r="T192" s="341"/>
      <c r="U192" s="3"/>
      <c r="W192" s="13"/>
    </row>
    <row r="193" spans="2:23" s="343" customFormat="1" ht="24.95" customHeight="1" x14ac:dyDescent="0.25">
      <c r="B193" s="342" t="s">
        <v>1180</v>
      </c>
      <c r="C193" s="342" t="s">
        <v>269</v>
      </c>
      <c r="D193" s="2" t="s">
        <v>270</v>
      </c>
      <c r="E193" s="342"/>
      <c r="F193" s="342" t="s">
        <v>39</v>
      </c>
      <c r="G193" s="342" t="s">
        <v>1181</v>
      </c>
      <c r="H193" s="342"/>
      <c r="I193" s="8">
        <v>45166</v>
      </c>
      <c r="J193" s="2" t="str">
        <f t="shared" si="292"/>
        <v>JN-17/2023 grupa 4</v>
      </c>
      <c r="K193" s="18">
        <v>45260</v>
      </c>
      <c r="L193" s="4">
        <v>1874.88</v>
      </c>
      <c r="M193" s="4">
        <f t="shared" si="294"/>
        <v>468.72</v>
      </c>
      <c r="N193" s="4">
        <f t="shared" si="300"/>
        <v>2343.6000000000004</v>
      </c>
      <c r="O193" s="2" t="s">
        <v>105</v>
      </c>
      <c r="P193" s="15">
        <f t="shared" si="301"/>
        <v>45260</v>
      </c>
      <c r="Q193" s="7">
        <f t="shared" si="296"/>
        <v>2343.6000000000004</v>
      </c>
      <c r="R193" s="342"/>
      <c r="S193" s="340"/>
      <c r="T193" s="341"/>
      <c r="U193" s="3"/>
      <c r="W193" s="13"/>
    </row>
    <row r="194" spans="2:23" s="343" customFormat="1" ht="24.95" customHeight="1" x14ac:dyDescent="0.25">
      <c r="B194" s="342" t="s">
        <v>1182</v>
      </c>
      <c r="C194" s="342" t="s">
        <v>269</v>
      </c>
      <c r="D194" s="2" t="s">
        <v>270</v>
      </c>
      <c r="E194" s="342"/>
      <c r="F194" s="342" t="s">
        <v>39</v>
      </c>
      <c r="G194" s="342" t="s">
        <v>1183</v>
      </c>
      <c r="H194" s="342"/>
      <c r="I194" s="8">
        <v>45252</v>
      </c>
      <c r="J194" s="2" t="str">
        <f t="shared" si="292"/>
        <v>JN-17/2023 grupa 5</v>
      </c>
      <c r="K194" s="18">
        <v>45253</v>
      </c>
      <c r="L194" s="4">
        <v>280</v>
      </c>
      <c r="M194" s="4">
        <f t="shared" si="294"/>
        <v>70</v>
      </c>
      <c r="N194" s="4">
        <f t="shared" si="300"/>
        <v>350</v>
      </c>
      <c r="O194" s="2" t="s">
        <v>105</v>
      </c>
      <c r="P194" s="15">
        <f t="shared" si="301"/>
        <v>45253</v>
      </c>
      <c r="Q194" s="7">
        <f t="shared" si="296"/>
        <v>350</v>
      </c>
      <c r="R194" s="342"/>
      <c r="S194" s="340"/>
      <c r="T194" s="341"/>
      <c r="U194" s="3"/>
      <c r="W194" s="13"/>
    </row>
    <row r="195" spans="2:23" s="347" customFormat="1" ht="24.95" customHeight="1" x14ac:dyDescent="0.25">
      <c r="B195" s="346" t="s">
        <v>1282</v>
      </c>
      <c r="C195" s="346" t="s">
        <v>269</v>
      </c>
      <c r="D195" s="2" t="s">
        <v>268</v>
      </c>
      <c r="E195" s="346"/>
      <c r="F195" s="346" t="s">
        <v>39</v>
      </c>
      <c r="G195" s="346" t="s">
        <v>1166</v>
      </c>
      <c r="H195" s="346"/>
      <c r="I195" s="8">
        <v>45272</v>
      </c>
      <c r="J195" s="2" t="str">
        <f t="shared" ref="J195" si="302">B195</f>
        <v>JN-17/2023 grupa 6</v>
      </c>
      <c r="K195" s="18">
        <v>45287</v>
      </c>
      <c r="L195" s="4">
        <v>212.14</v>
      </c>
      <c r="M195" s="4">
        <f t="shared" si="294"/>
        <v>53.034999999999997</v>
      </c>
      <c r="N195" s="4">
        <f t="shared" si="300"/>
        <v>265.17499999999995</v>
      </c>
      <c r="O195" s="2" t="s">
        <v>105</v>
      </c>
      <c r="P195" s="15">
        <f t="shared" si="301"/>
        <v>45287</v>
      </c>
      <c r="Q195" s="7">
        <f t="shared" ref="Q195" si="303">N195</f>
        <v>265.17499999999995</v>
      </c>
      <c r="R195" s="346"/>
      <c r="S195" s="344"/>
      <c r="T195" s="345"/>
      <c r="U195" s="3"/>
      <c r="W195" s="13"/>
    </row>
    <row r="196" spans="2:23" s="83" customFormat="1" ht="24.95" customHeight="1" x14ac:dyDescent="0.25">
      <c r="B196" s="348" t="s">
        <v>271</v>
      </c>
      <c r="C196" s="80" t="s">
        <v>272</v>
      </c>
      <c r="D196" s="2" t="s">
        <v>273</v>
      </c>
      <c r="E196" s="80"/>
      <c r="F196" s="80"/>
      <c r="G196" s="80"/>
      <c r="H196" s="80"/>
      <c r="I196" s="8"/>
      <c r="J196" s="2"/>
      <c r="K196" s="18"/>
      <c r="L196" s="4"/>
      <c r="M196" s="4"/>
      <c r="N196" s="4"/>
      <c r="O196" s="2"/>
      <c r="P196" s="15"/>
      <c r="Q196" s="7"/>
      <c r="R196" s="80"/>
      <c r="S196" s="81"/>
      <c r="T196" s="82"/>
      <c r="U196" s="3"/>
      <c r="W196" s="13"/>
    </row>
    <row r="197" spans="2:23" s="83" customFormat="1" ht="24.95" customHeight="1" x14ac:dyDescent="0.25">
      <c r="B197" s="80" t="s">
        <v>1187</v>
      </c>
      <c r="C197" s="80" t="s">
        <v>274</v>
      </c>
      <c r="D197" s="2" t="s">
        <v>275</v>
      </c>
      <c r="E197" s="80"/>
      <c r="F197" s="342" t="s">
        <v>39</v>
      </c>
      <c r="G197" s="342" t="s">
        <v>1184</v>
      </c>
      <c r="H197" s="80"/>
      <c r="I197" s="8">
        <v>45174</v>
      </c>
      <c r="J197" s="2" t="str">
        <f t="shared" ref="J197:J198" si="304">B197</f>
        <v>JN-19/2023 grupa 1</v>
      </c>
      <c r="K197" s="18">
        <v>45261</v>
      </c>
      <c r="L197" s="4">
        <v>482.17</v>
      </c>
      <c r="M197" s="4">
        <f t="shared" ref="M197:M203" si="305">L197*25/100</f>
        <v>120.5425</v>
      </c>
      <c r="N197" s="4">
        <f t="shared" ref="N197" si="306">L197+M197</f>
        <v>602.71249999999998</v>
      </c>
      <c r="O197" s="2" t="s">
        <v>105</v>
      </c>
      <c r="P197" s="15">
        <f t="shared" ref="P197" si="307">K197</f>
        <v>45261</v>
      </c>
      <c r="Q197" s="7">
        <f t="shared" ref="Q197:Q228" si="308">N197</f>
        <v>602.71249999999998</v>
      </c>
      <c r="R197" s="80"/>
      <c r="S197" s="81"/>
      <c r="T197" s="82"/>
      <c r="U197" s="3"/>
      <c r="W197" s="13"/>
    </row>
    <row r="198" spans="2:23" s="343" customFormat="1" ht="24.95" customHeight="1" x14ac:dyDescent="0.25">
      <c r="B198" s="342" t="s">
        <v>1188</v>
      </c>
      <c r="C198" s="342" t="s">
        <v>274</v>
      </c>
      <c r="D198" s="2" t="s">
        <v>275</v>
      </c>
      <c r="E198" s="342"/>
      <c r="F198" s="342" t="s">
        <v>39</v>
      </c>
      <c r="G198" s="342" t="s">
        <v>1189</v>
      </c>
      <c r="H198" s="342"/>
      <c r="I198" s="8">
        <v>45181</v>
      </c>
      <c r="J198" s="2" t="str">
        <f t="shared" si="304"/>
        <v>JN-19/2023 grupa 2</v>
      </c>
      <c r="K198" s="18">
        <v>45184</v>
      </c>
      <c r="L198" s="4">
        <v>159.91999999999999</v>
      </c>
      <c r="M198" s="4">
        <f t="shared" si="305"/>
        <v>39.979999999999997</v>
      </c>
      <c r="N198" s="4">
        <f t="shared" ref="N198" si="309">L198+M198</f>
        <v>199.89999999999998</v>
      </c>
      <c r="O198" s="2" t="s">
        <v>105</v>
      </c>
      <c r="P198" s="15">
        <f t="shared" ref="P198" si="310">K198</f>
        <v>45184</v>
      </c>
      <c r="Q198" s="7">
        <f t="shared" si="308"/>
        <v>199.89999999999998</v>
      </c>
      <c r="R198" s="342"/>
      <c r="S198" s="340"/>
      <c r="T198" s="341"/>
      <c r="U198" s="3"/>
      <c r="W198" s="13"/>
    </row>
    <row r="199" spans="2:23" s="343" customFormat="1" ht="24.95" customHeight="1" x14ac:dyDescent="0.25">
      <c r="B199" s="342" t="s">
        <v>1190</v>
      </c>
      <c r="C199" s="342" t="s">
        <v>274</v>
      </c>
      <c r="D199" s="2" t="s">
        <v>275</v>
      </c>
      <c r="E199" s="342"/>
      <c r="F199" s="342" t="s">
        <v>39</v>
      </c>
      <c r="G199" s="342" t="s">
        <v>1191</v>
      </c>
      <c r="H199" s="342"/>
      <c r="I199" s="8">
        <v>45191</v>
      </c>
      <c r="J199" s="2" t="str">
        <f t="shared" ref="J199:J212" si="311">B199</f>
        <v>JN-19/2023 grupa 3</v>
      </c>
      <c r="K199" s="18">
        <v>45194</v>
      </c>
      <c r="L199" s="4">
        <v>329.52</v>
      </c>
      <c r="M199" s="4">
        <f t="shared" si="305"/>
        <v>82.38</v>
      </c>
      <c r="N199" s="4">
        <f t="shared" ref="N199:N200" si="312">L199+M199</f>
        <v>411.9</v>
      </c>
      <c r="O199" s="2" t="s">
        <v>105</v>
      </c>
      <c r="P199" s="15">
        <f t="shared" ref="P199:P200" si="313">K199</f>
        <v>45194</v>
      </c>
      <c r="Q199" s="7">
        <f t="shared" si="308"/>
        <v>411.9</v>
      </c>
      <c r="R199" s="342"/>
      <c r="S199" s="340"/>
      <c r="T199" s="341"/>
      <c r="U199" s="3"/>
      <c r="W199" s="13"/>
    </row>
    <row r="200" spans="2:23" s="343" customFormat="1" ht="24.95" customHeight="1" x14ac:dyDescent="0.25">
      <c r="B200" s="342" t="s">
        <v>1192</v>
      </c>
      <c r="C200" s="342" t="s">
        <v>274</v>
      </c>
      <c r="D200" s="2" t="s">
        <v>275</v>
      </c>
      <c r="E200" s="342"/>
      <c r="F200" s="342" t="s">
        <v>39</v>
      </c>
      <c r="G200" s="342" t="s">
        <v>1186</v>
      </c>
      <c r="H200" s="342"/>
      <c r="I200" s="8">
        <v>45253</v>
      </c>
      <c r="J200" s="2" t="str">
        <f t="shared" si="311"/>
        <v>JN-19/2023 grupa 4</v>
      </c>
      <c r="K200" s="18">
        <v>45291</v>
      </c>
      <c r="L200" s="4">
        <v>160</v>
      </c>
      <c r="M200" s="4">
        <f t="shared" si="305"/>
        <v>40</v>
      </c>
      <c r="N200" s="4">
        <f t="shared" si="312"/>
        <v>200</v>
      </c>
      <c r="O200" s="2" t="s">
        <v>105</v>
      </c>
      <c r="P200" s="15">
        <f t="shared" si="313"/>
        <v>45291</v>
      </c>
      <c r="Q200" s="7">
        <f t="shared" si="308"/>
        <v>200</v>
      </c>
      <c r="R200" s="342"/>
      <c r="S200" s="340"/>
      <c r="T200" s="341"/>
      <c r="U200" s="3"/>
      <c r="W200" s="13"/>
    </row>
    <row r="201" spans="2:23" s="83" customFormat="1" ht="24.95" customHeight="1" x14ac:dyDescent="0.25">
      <c r="B201" s="80" t="s">
        <v>1194</v>
      </c>
      <c r="C201" s="80" t="s">
        <v>276</v>
      </c>
      <c r="D201" s="2" t="s">
        <v>277</v>
      </c>
      <c r="E201" s="80"/>
      <c r="F201" s="342" t="s">
        <v>39</v>
      </c>
      <c r="G201" s="342" t="s">
        <v>1193</v>
      </c>
      <c r="H201" s="80"/>
      <c r="I201" s="8">
        <v>45051</v>
      </c>
      <c r="J201" s="2" t="str">
        <f t="shared" si="311"/>
        <v>JN-20/2023 grupa 1</v>
      </c>
      <c r="K201" s="18">
        <v>45055</v>
      </c>
      <c r="L201" s="4">
        <v>47.87</v>
      </c>
      <c r="M201" s="4">
        <f t="shared" si="305"/>
        <v>11.967499999999999</v>
      </c>
      <c r="N201" s="4">
        <f t="shared" ref="N201:N202" si="314">L201+M201</f>
        <v>59.837499999999999</v>
      </c>
      <c r="O201" s="2" t="s">
        <v>105</v>
      </c>
      <c r="P201" s="15">
        <f t="shared" ref="P201:P202" si="315">K201</f>
        <v>45055</v>
      </c>
      <c r="Q201" s="7">
        <f t="shared" si="308"/>
        <v>59.837499999999999</v>
      </c>
      <c r="R201" s="80"/>
      <c r="S201" s="81"/>
      <c r="T201" s="82"/>
      <c r="U201" s="3"/>
      <c r="W201" s="13"/>
    </row>
    <row r="202" spans="2:23" s="343" customFormat="1" ht="24.95" customHeight="1" x14ac:dyDescent="0.25">
      <c r="B202" s="342" t="s">
        <v>1195</v>
      </c>
      <c r="C202" s="342" t="s">
        <v>276</v>
      </c>
      <c r="D202" s="2" t="s">
        <v>277</v>
      </c>
      <c r="E202" s="342"/>
      <c r="F202" s="342" t="s">
        <v>39</v>
      </c>
      <c r="G202" s="342" t="s">
        <v>1185</v>
      </c>
      <c r="H202" s="342"/>
      <c r="I202" s="8">
        <v>44977</v>
      </c>
      <c r="J202" s="2" t="str">
        <f t="shared" si="311"/>
        <v>JN-20/2023 grupa 2</v>
      </c>
      <c r="K202" s="18">
        <v>44981</v>
      </c>
      <c r="L202" s="4">
        <v>542</v>
      </c>
      <c r="M202" s="4">
        <f t="shared" si="305"/>
        <v>135.5</v>
      </c>
      <c r="N202" s="4">
        <f t="shared" si="314"/>
        <v>677.5</v>
      </c>
      <c r="O202" s="2" t="s">
        <v>105</v>
      </c>
      <c r="P202" s="15">
        <f t="shared" si="315"/>
        <v>44981</v>
      </c>
      <c r="Q202" s="7">
        <f t="shared" si="308"/>
        <v>677.5</v>
      </c>
      <c r="R202" s="342"/>
      <c r="S202" s="340"/>
      <c r="T202" s="341"/>
      <c r="U202" s="3"/>
      <c r="W202" s="13"/>
    </row>
    <row r="203" spans="2:23" s="343" customFormat="1" ht="24.95" customHeight="1" x14ac:dyDescent="0.25">
      <c r="B203" s="342" t="s">
        <v>1196</v>
      </c>
      <c r="C203" s="342" t="s">
        <v>276</v>
      </c>
      <c r="D203" s="2" t="s">
        <v>277</v>
      </c>
      <c r="E203" s="342"/>
      <c r="F203" s="342" t="s">
        <v>39</v>
      </c>
      <c r="G203" s="342" t="s">
        <v>1191</v>
      </c>
      <c r="H203" s="342"/>
      <c r="I203" s="8">
        <v>45089</v>
      </c>
      <c r="J203" s="2" t="str">
        <f t="shared" si="311"/>
        <v>JN-20/2023 grupa 3</v>
      </c>
      <c r="K203" s="18">
        <v>45090</v>
      </c>
      <c r="L203" s="4">
        <v>929.36</v>
      </c>
      <c r="M203" s="4">
        <f t="shared" si="305"/>
        <v>232.34</v>
      </c>
      <c r="N203" s="4">
        <f t="shared" ref="N203:N204" si="316">L203+M203</f>
        <v>1161.7</v>
      </c>
      <c r="O203" s="2" t="s">
        <v>105</v>
      </c>
      <c r="P203" s="15">
        <f t="shared" ref="P203:P205" si="317">K203</f>
        <v>45090</v>
      </c>
      <c r="Q203" s="7">
        <f t="shared" si="308"/>
        <v>1161.7</v>
      </c>
      <c r="R203" s="342"/>
      <c r="S203" s="340"/>
      <c r="T203" s="341"/>
      <c r="U203" s="3"/>
      <c r="W203" s="13"/>
    </row>
    <row r="204" spans="2:23" s="83" customFormat="1" ht="24.95" customHeight="1" x14ac:dyDescent="0.25">
      <c r="B204" s="80" t="s">
        <v>278</v>
      </c>
      <c r="C204" s="80" t="s">
        <v>279</v>
      </c>
      <c r="D204" s="2" t="s">
        <v>280</v>
      </c>
      <c r="E204" s="80"/>
      <c r="F204" s="342" t="s">
        <v>39</v>
      </c>
      <c r="G204" s="342" t="s">
        <v>1197</v>
      </c>
      <c r="H204" s="80"/>
      <c r="I204" s="8">
        <v>44939</v>
      </c>
      <c r="J204" s="2" t="str">
        <f t="shared" si="311"/>
        <v>JN-21/2023</v>
      </c>
      <c r="K204" s="18">
        <v>45291</v>
      </c>
      <c r="L204" s="4">
        <v>4130.03</v>
      </c>
      <c r="M204" s="4">
        <v>899.86</v>
      </c>
      <c r="N204" s="4">
        <f t="shared" si="316"/>
        <v>5029.8899999999994</v>
      </c>
      <c r="O204" s="2" t="s">
        <v>105</v>
      </c>
      <c r="P204" s="15">
        <f t="shared" si="317"/>
        <v>45291</v>
      </c>
      <c r="Q204" s="7">
        <f t="shared" si="308"/>
        <v>5029.8899999999994</v>
      </c>
      <c r="R204" s="80"/>
      <c r="S204" s="81"/>
      <c r="T204" s="82"/>
      <c r="U204" s="3"/>
      <c r="W204" s="13"/>
    </row>
    <row r="205" spans="2:23" s="83" customFormat="1" ht="24.95" customHeight="1" x14ac:dyDescent="0.25">
      <c r="B205" s="80" t="s">
        <v>1200</v>
      </c>
      <c r="C205" s="80" t="s">
        <v>281</v>
      </c>
      <c r="D205" s="2" t="s">
        <v>282</v>
      </c>
      <c r="E205" s="80"/>
      <c r="F205" s="342" t="s">
        <v>39</v>
      </c>
      <c r="G205" s="342" t="s">
        <v>1198</v>
      </c>
      <c r="H205" s="80"/>
      <c r="I205" s="8">
        <v>44951</v>
      </c>
      <c r="J205" s="2" t="str">
        <f t="shared" si="311"/>
        <v>JN-22/2023 grupa 1</v>
      </c>
      <c r="K205" s="18">
        <v>45278</v>
      </c>
      <c r="L205" s="4">
        <v>3597.98</v>
      </c>
      <c r="M205" s="4">
        <f t="shared" ref="M205:M210" si="318">L205*25/100</f>
        <v>899.495</v>
      </c>
      <c r="N205" s="4">
        <f t="shared" ref="N205" si="319">L205+M205</f>
        <v>4497.4750000000004</v>
      </c>
      <c r="O205" s="2" t="s">
        <v>105</v>
      </c>
      <c r="P205" s="15">
        <f t="shared" si="317"/>
        <v>45278</v>
      </c>
      <c r="Q205" s="7">
        <f t="shared" si="308"/>
        <v>4497.4750000000004</v>
      </c>
      <c r="R205" s="80"/>
      <c r="S205" s="81"/>
      <c r="T205" s="82"/>
      <c r="U205" s="3"/>
      <c r="W205" s="13"/>
    </row>
    <row r="206" spans="2:23" s="343" customFormat="1" ht="24.95" customHeight="1" x14ac:dyDescent="0.25">
      <c r="B206" s="342" t="s">
        <v>1201</v>
      </c>
      <c r="C206" s="342" t="s">
        <v>281</v>
      </c>
      <c r="D206" s="2" t="s">
        <v>282</v>
      </c>
      <c r="E206" s="342"/>
      <c r="F206" s="342" t="s">
        <v>39</v>
      </c>
      <c r="G206" s="342" t="s">
        <v>495</v>
      </c>
      <c r="H206" s="342"/>
      <c r="I206" s="8">
        <v>44935</v>
      </c>
      <c r="J206" s="2" t="str">
        <f t="shared" si="311"/>
        <v>JN-22/2023 grupa 2</v>
      </c>
      <c r="K206" s="18">
        <v>45259</v>
      </c>
      <c r="L206" s="4">
        <v>486.73</v>
      </c>
      <c r="M206" s="4">
        <f t="shared" si="318"/>
        <v>121.6825</v>
      </c>
      <c r="N206" s="4">
        <f t="shared" ref="N206:N210" si="320">L206+M206</f>
        <v>608.41250000000002</v>
      </c>
      <c r="O206" s="2" t="s">
        <v>105</v>
      </c>
      <c r="P206" s="15">
        <f t="shared" ref="P206:P210" si="321">K206</f>
        <v>45259</v>
      </c>
      <c r="Q206" s="7">
        <f t="shared" si="308"/>
        <v>608.41250000000002</v>
      </c>
      <c r="R206" s="342"/>
      <c r="S206" s="340"/>
      <c r="T206" s="341"/>
      <c r="U206" s="3"/>
      <c r="W206" s="13"/>
    </row>
    <row r="207" spans="2:23" s="343" customFormat="1" ht="24.95" customHeight="1" x14ac:dyDescent="0.25">
      <c r="B207" s="342" t="s">
        <v>1202</v>
      </c>
      <c r="C207" s="342" t="s">
        <v>281</v>
      </c>
      <c r="D207" s="2" t="s">
        <v>282</v>
      </c>
      <c r="E207" s="342"/>
      <c r="F207" s="342" t="s">
        <v>39</v>
      </c>
      <c r="G207" s="342" t="s">
        <v>1203</v>
      </c>
      <c r="H207" s="342"/>
      <c r="I207" s="8">
        <v>45057</v>
      </c>
      <c r="J207" s="2" t="str">
        <f t="shared" si="311"/>
        <v>JN-22/2023 grupa 3</v>
      </c>
      <c r="K207" s="18">
        <v>45062</v>
      </c>
      <c r="L207" s="4">
        <v>132.33000000000001</v>
      </c>
      <c r="M207" s="4">
        <f t="shared" si="318"/>
        <v>33.082500000000003</v>
      </c>
      <c r="N207" s="4">
        <f t="shared" si="320"/>
        <v>165.41250000000002</v>
      </c>
      <c r="O207" s="2" t="s">
        <v>105</v>
      </c>
      <c r="P207" s="15">
        <f t="shared" si="321"/>
        <v>45062</v>
      </c>
      <c r="Q207" s="7">
        <f t="shared" si="308"/>
        <v>165.41250000000002</v>
      </c>
      <c r="R207" s="342"/>
      <c r="S207" s="340"/>
      <c r="T207" s="341"/>
      <c r="U207" s="3"/>
      <c r="W207" s="13"/>
    </row>
    <row r="208" spans="2:23" s="343" customFormat="1" ht="24.95" customHeight="1" x14ac:dyDescent="0.25">
      <c r="B208" s="342" t="s">
        <v>1204</v>
      </c>
      <c r="C208" s="342" t="s">
        <v>281</v>
      </c>
      <c r="D208" s="2" t="s">
        <v>282</v>
      </c>
      <c r="E208" s="342"/>
      <c r="F208" s="342" t="s">
        <v>39</v>
      </c>
      <c r="G208" s="342" t="s">
        <v>1199</v>
      </c>
      <c r="H208" s="342"/>
      <c r="I208" s="8">
        <v>44992</v>
      </c>
      <c r="J208" s="2" t="str">
        <f t="shared" si="311"/>
        <v>JN-22/2023 grupa 4</v>
      </c>
      <c r="K208" s="18">
        <v>45111</v>
      </c>
      <c r="L208" s="4">
        <v>73.42</v>
      </c>
      <c r="M208" s="4">
        <f t="shared" si="318"/>
        <v>18.355</v>
      </c>
      <c r="N208" s="4">
        <f t="shared" si="320"/>
        <v>91.775000000000006</v>
      </c>
      <c r="O208" s="2" t="s">
        <v>105</v>
      </c>
      <c r="P208" s="15">
        <f t="shared" si="321"/>
        <v>45111</v>
      </c>
      <c r="Q208" s="7">
        <f t="shared" si="308"/>
        <v>91.775000000000006</v>
      </c>
      <c r="R208" s="342"/>
      <c r="S208" s="340"/>
      <c r="T208" s="341"/>
      <c r="U208" s="3"/>
      <c r="W208" s="13"/>
    </row>
    <row r="209" spans="2:23" s="343" customFormat="1" ht="24.95" customHeight="1" x14ac:dyDescent="0.25">
      <c r="B209" s="342" t="s">
        <v>1205</v>
      </c>
      <c r="C209" s="342" t="s">
        <v>281</v>
      </c>
      <c r="D209" s="2" t="s">
        <v>282</v>
      </c>
      <c r="E209" s="342"/>
      <c r="F209" s="342" t="s">
        <v>39</v>
      </c>
      <c r="G209" s="342" t="s">
        <v>1206</v>
      </c>
      <c r="H209" s="342"/>
      <c r="I209" s="8">
        <v>45251</v>
      </c>
      <c r="J209" s="2" t="str">
        <f t="shared" si="311"/>
        <v>JN-22/2023 grupa 5</v>
      </c>
      <c r="K209" s="18">
        <v>45260</v>
      </c>
      <c r="L209" s="4">
        <v>702.9</v>
      </c>
      <c r="M209" s="4">
        <f t="shared" si="318"/>
        <v>175.72499999999999</v>
      </c>
      <c r="N209" s="4">
        <f t="shared" si="320"/>
        <v>878.625</v>
      </c>
      <c r="O209" s="2" t="s">
        <v>184</v>
      </c>
      <c r="P209" s="15">
        <f t="shared" si="321"/>
        <v>45260</v>
      </c>
      <c r="Q209" s="7">
        <f t="shared" si="308"/>
        <v>878.625</v>
      </c>
      <c r="R209" s="342"/>
      <c r="S209" s="340"/>
      <c r="T209" s="341"/>
      <c r="U209" s="3"/>
      <c r="W209" s="13"/>
    </row>
    <row r="210" spans="2:23" s="343" customFormat="1" ht="24.95" customHeight="1" x14ac:dyDescent="0.25">
      <c r="B210" s="342" t="s">
        <v>1207</v>
      </c>
      <c r="C210" s="342" t="s">
        <v>281</v>
      </c>
      <c r="D210" s="2" t="s">
        <v>282</v>
      </c>
      <c r="E210" s="342"/>
      <c r="F210" s="342" t="s">
        <v>39</v>
      </c>
      <c r="G210" s="342" t="s">
        <v>1208</v>
      </c>
      <c r="H210" s="342"/>
      <c r="I210" s="8">
        <v>45252</v>
      </c>
      <c r="J210" s="2" t="str">
        <f t="shared" si="311"/>
        <v>JN-22/2023 grupa 6</v>
      </c>
      <c r="K210" s="18">
        <v>45280</v>
      </c>
      <c r="L210" s="4">
        <v>218.1</v>
      </c>
      <c r="M210" s="4">
        <f t="shared" si="318"/>
        <v>54.524999999999999</v>
      </c>
      <c r="N210" s="4">
        <f t="shared" si="320"/>
        <v>272.625</v>
      </c>
      <c r="O210" s="2" t="s">
        <v>105</v>
      </c>
      <c r="P210" s="15">
        <f t="shared" si="321"/>
        <v>45280</v>
      </c>
      <c r="Q210" s="7">
        <f t="shared" si="308"/>
        <v>272.625</v>
      </c>
      <c r="R210" s="342"/>
      <c r="S210" s="340"/>
      <c r="T210" s="341"/>
      <c r="U210" s="3"/>
      <c r="W210" s="13"/>
    </row>
    <row r="211" spans="2:23" s="83" customFormat="1" ht="24.95" customHeight="1" x14ac:dyDescent="0.25">
      <c r="B211" s="80" t="s">
        <v>1209</v>
      </c>
      <c r="C211" s="80" t="s">
        <v>283</v>
      </c>
      <c r="D211" s="2" t="s">
        <v>284</v>
      </c>
      <c r="E211" s="80"/>
      <c r="F211" s="342" t="s">
        <v>39</v>
      </c>
      <c r="G211" s="342" t="s">
        <v>1211</v>
      </c>
      <c r="H211" s="80"/>
      <c r="I211" s="8">
        <v>44945</v>
      </c>
      <c r="J211" s="2" t="str">
        <f t="shared" si="311"/>
        <v>JN-23/2023 grupa 1</v>
      </c>
      <c r="K211" s="18">
        <v>45279</v>
      </c>
      <c r="L211" s="4">
        <v>1135.2</v>
      </c>
      <c r="M211" s="4">
        <v>263.8</v>
      </c>
      <c r="N211" s="4">
        <f t="shared" ref="N211:N212" si="322">L211+M211</f>
        <v>1399</v>
      </c>
      <c r="O211" s="2" t="s">
        <v>105</v>
      </c>
      <c r="P211" s="15">
        <f t="shared" ref="P211:P212" si="323">K211</f>
        <v>45279</v>
      </c>
      <c r="Q211" s="7">
        <f t="shared" si="308"/>
        <v>1399</v>
      </c>
      <c r="R211" s="80"/>
      <c r="S211" s="81"/>
      <c r="T211" s="82"/>
      <c r="U211" s="3"/>
      <c r="W211" s="13"/>
    </row>
    <row r="212" spans="2:23" s="343" customFormat="1" ht="24.95" customHeight="1" x14ac:dyDescent="0.25">
      <c r="B212" s="342" t="s">
        <v>1212</v>
      </c>
      <c r="C212" s="342" t="s">
        <v>283</v>
      </c>
      <c r="D212" s="2" t="s">
        <v>284</v>
      </c>
      <c r="E212" s="342"/>
      <c r="F212" s="342" t="s">
        <v>39</v>
      </c>
      <c r="G212" s="342" t="s">
        <v>1210</v>
      </c>
      <c r="H212" s="342"/>
      <c r="I212" s="8">
        <v>45173</v>
      </c>
      <c r="J212" s="2" t="str">
        <f t="shared" si="311"/>
        <v>JN-23/2023 grupa 2</v>
      </c>
      <c r="K212" s="18">
        <v>45272</v>
      </c>
      <c r="L212" s="4">
        <v>529.6</v>
      </c>
      <c r="M212" s="4">
        <f>L212*25/100</f>
        <v>132.4</v>
      </c>
      <c r="N212" s="4">
        <f t="shared" si="322"/>
        <v>662</v>
      </c>
      <c r="O212" s="2" t="s">
        <v>105</v>
      </c>
      <c r="P212" s="15">
        <f t="shared" si="323"/>
        <v>45272</v>
      </c>
      <c r="Q212" s="7">
        <f t="shared" si="308"/>
        <v>662</v>
      </c>
      <c r="R212" s="342"/>
      <c r="S212" s="340"/>
      <c r="T212" s="341"/>
      <c r="U212" s="3"/>
      <c r="W212" s="13"/>
    </row>
    <row r="213" spans="2:23" s="343" customFormat="1" ht="24.95" customHeight="1" x14ac:dyDescent="0.25">
      <c r="B213" s="342" t="s">
        <v>1213</v>
      </c>
      <c r="C213" s="342" t="s">
        <v>283</v>
      </c>
      <c r="D213" s="2" t="s">
        <v>284</v>
      </c>
      <c r="E213" s="342"/>
      <c r="F213" s="342" t="s">
        <v>39</v>
      </c>
      <c r="G213" s="342" t="s">
        <v>1214</v>
      </c>
      <c r="H213" s="342"/>
      <c r="I213" s="8">
        <v>45035</v>
      </c>
      <c r="J213" s="2" t="str">
        <f t="shared" ref="J213:J224" si="324">B213</f>
        <v>JN-23/2023 grupa 3</v>
      </c>
      <c r="K213" s="18">
        <v>45211</v>
      </c>
      <c r="L213" s="4">
        <v>1007.2</v>
      </c>
      <c r="M213" s="4">
        <f>L213*25/100</f>
        <v>251.8</v>
      </c>
      <c r="N213" s="4">
        <f t="shared" ref="N213" si="325">L213+M213</f>
        <v>1259</v>
      </c>
      <c r="O213" s="2" t="s">
        <v>105</v>
      </c>
      <c r="P213" s="15">
        <f t="shared" ref="P213" si="326">K213</f>
        <v>45211</v>
      </c>
      <c r="Q213" s="7">
        <f t="shared" si="308"/>
        <v>1259</v>
      </c>
      <c r="R213" s="342"/>
      <c r="S213" s="340"/>
      <c r="T213" s="341"/>
      <c r="U213" s="3"/>
      <c r="W213" s="13"/>
    </row>
    <row r="214" spans="2:23" s="343" customFormat="1" ht="24.95" customHeight="1" x14ac:dyDescent="0.25">
      <c r="B214" s="342" t="s">
        <v>1215</v>
      </c>
      <c r="C214" s="342" t="s">
        <v>283</v>
      </c>
      <c r="D214" s="2" t="s">
        <v>284</v>
      </c>
      <c r="E214" s="342"/>
      <c r="F214" s="342" t="s">
        <v>39</v>
      </c>
      <c r="G214" s="342" t="s">
        <v>1216</v>
      </c>
      <c r="H214" s="342"/>
      <c r="I214" s="8">
        <v>44953</v>
      </c>
      <c r="J214" s="2" t="str">
        <f t="shared" si="324"/>
        <v>JN-23/2023 grupa 4</v>
      </c>
      <c r="K214" s="18">
        <v>45016</v>
      </c>
      <c r="L214" s="4">
        <v>1470</v>
      </c>
      <c r="M214" s="4">
        <f>L214*25/100</f>
        <v>367.5</v>
      </c>
      <c r="N214" s="4">
        <f t="shared" ref="N214" si="327">L214+M214</f>
        <v>1837.5</v>
      </c>
      <c r="O214" s="2" t="s">
        <v>105</v>
      </c>
      <c r="P214" s="15">
        <f t="shared" ref="P214" si="328">K214</f>
        <v>45016</v>
      </c>
      <c r="Q214" s="7">
        <f t="shared" si="308"/>
        <v>1837.5</v>
      </c>
      <c r="R214" s="342"/>
      <c r="S214" s="340"/>
      <c r="T214" s="341"/>
      <c r="U214" s="3"/>
      <c r="W214" s="13"/>
    </row>
    <row r="215" spans="2:23" s="343" customFormat="1" ht="24.95" customHeight="1" x14ac:dyDescent="0.25">
      <c r="B215" s="342" t="s">
        <v>1217</v>
      </c>
      <c r="C215" s="342" t="s">
        <v>283</v>
      </c>
      <c r="D215" s="2" t="s">
        <v>284</v>
      </c>
      <c r="E215" s="342"/>
      <c r="F215" s="342" t="s">
        <v>39</v>
      </c>
      <c r="G215" s="342" t="s">
        <v>1218</v>
      </c>
      <c r="H215" s="342"/>
      <c r="I215" s="8">
        <v>44970</v>
      </c>
      <c r="J215" s="2" t="str">
        <f t="shared" si="324"/>
        <v>JN-23/2023 grupa 5</v>
      </c>
      <c r="K215" s="18">
        <v>45055</v>
      </c>
      <c r="L215" s="4">
        <v>960</v>
      </c>
      <c r="M215" s="4">
        <f>L215*25/100</f>
        <v>240</v>
      </c>
      <c r="N215" s="4">
        <f t="shared" ref="N215:N217" si="329">L215+M215</f>
        <v>1200</v>
      </c>
      <c r="O215" s="2" t="s">
        <v>105</v>
      </c>
      <c r="P215" s="15">
        <f t="shared" ref="P215:P217" si="330">K215</f>
        <v>45055</v>
      </c>
      <c r="Q215" s="7">
        <f t="shared" si="308"/>
        <v>1200</v>
      </c>
      <c r="R215" s="342"/>
      <c r="S215" s="340"/>
      <c r="T215" s="341"/>
      <c r="U215" s="3"/>
      <c r="W215" s="13"/>
    </row>
    <row r="216" spans="2:23" s="343" customFormat="1" ht="24.95" customHeight="1" x14ac:dyDescent="0.25">
      <c r="B216" s="342" t="s">
        <v>1219</v>
      </c>
      <c r="C216" s="342" t="s">
        <v>283</v>
      </c>
      <c r="D216" s="2" t="s">
        <v>284</v>
      </c>
      <c r="E216" s="342"/>
      <c r="F216" s="342" t="s">
        <v>39</v>
      </c>
      <c r="G216" s="342" t="s">
        <v>1220</v>
      </c>
      <c r="H216" s="342"/>
      <c r="I216" s="8">
        <v>45056</v>
      </c>
      <c r="J216" s="2" t="str">
        <f t="shared" si="324"/>
        <v>JN-23/2023 grupa 6</v>
      </c>
      <c r="K216" s="18">
        <v>45090</v>
      </c>
      <c r="L216" s="4">
        <v>92.91</v>
      </c>
      <c r="M216" s="4">
        <v>0</v>
      </c>
      <c r="N216" s="4">
        <f t="shared" si="329"/>
        <v>92.91</v>
      </c>
      <c r="O216" s="2" t="s">
        <v>105</v>
      </c>
      <c r="P216" s="15">
        <f t="shared" si="330"/>
        <v>45090</v>
      </c>
      <c r="Q216" s="7">
        <f t="shared" si="308"/>
        <v>92.91</v>
      </c>
      <c r="R216" s="342"/>
      <c r="S216" s="340"/>
      <c r="T216" s="341"/>
      <c r="U216" s="3"/>
      <c r="W216" s="13"/>
    </row>
    <row r="217" spans="2:23" s="343" customFormat="1" ht="24.95" customHeight="1" x14ac:dyDescent="0.25">
      <c r="B217" s="342" t="s">
        <v>1221</v>
      </c>
      <c r="C217" s="342" t="s">
        <v>283</v>
      </c>
      <c r="D217" s="2" t="s">
        <v>284</v>
      </c>
      <c r="E217" s="342"/>
      <c r="F217" s="342" t="s">
        <v>39</v>
      </c>
      <c r="G217" s="342" t="s">
        <v>1222</v>
      </c>
      <c r="H217" s="342"/>
      <c r="I217" s="8">
        <v>45089</v>
      </c>
      <c r="J217" s="2" t="str">
        <f t="shared" si="324"/>
        <v>JN-23/2023 grupa 7</v>
      </c>
      <c r="K217" s="18">
        <v>45089</v>
      </c>
      <c r="L217" s="4">
        <v>1300</v>
      </c>
      <c r="M217" s="4">
        <v>0</v>
      </c>
      <c r="N217" s="4">
        <f t="shared" si="329"/>
        <v>1300</v>
      </c>
      <c r="O217" s="2" t="s">
        <v>105</v>
      </c>
      <c r="P217" s="15">
        <f t="shared" si="330"/>
        <v>45089</v>
      </c>
      <c r="Q217" s="7">
        <f t="shared" si="308"/>
        <v>1300</v>
      </c>
      <c r="R217" s="342"/>
      <c r="S217" s="340"/>
      <c r="T217" s="341"/>
      <c r="U217" s="3"/>
      <c r="W217" s="13"/>
    </row>
    <row r="218" spans="2:23" s="343" customFormat="1" ht="24.95" customHeight="1" x14ac:dyDescent="0.25">
      <c r="B218" s="342" t="s">
        <v>1223</v>
      </c>
      <c r="C218" s="342" t="s">
        <v>283</v>
      </c>
      <c r="D218" s="2" t="s">
        <v>284</v>
      </c>
      <c r="E218" s="342"/>
      <c r="F218" s="342" t="s">
        <v>39</v>
      </c>
      <c r="G218" s="342" t="s">
        <v>1224</v>
      </c>
      <c r="H218" s="342"/>
      <c r="I218" s="8">
        <v>45124</v>
      </c>
      <c r="J218" s="2" t="str">
        <f t="shared" si="324"/>
        <v>JN-23/2023 grupa 8</v>
      </c>
      <c r="K218" s="18">
        <v>45126</v>
      </c>
      <c r="L218" s="4">
        <v>210</v>
      </c>
      <c r="M218" s="4">
        <f t="shared" ref="M218:M229" si="331">L218*25/100</f>
        <v>52.5</v>
      </c>
      <c r="N218" s="4">
        <f t="shared" ref="N218" si="332">L218+M218</f>
        <v>262.5</v>
      </c>
      <c r="O218" s="2" t="s">
        <v>105</v>
      </c>
      <c r="P218" s="15">
        <f t="shared" ref="P218:P220" si="333">K218</f>
        <v>45126</v>
      </c>
      <c r="Q218" s="7">
        <f t="shared" si="308"/>
        <v>262.5</v>
      </c>
      <c r="R218" s="342"/>
      <c r="S218" s="340"/>
      <c r="T218" s="341"/>
      <c r="U218" s="3"/>
      <c r="W218" s="13"/>
    </row>
    <row r="219" spans="2:23" s="343" customFormat="1" ht="24.95" customHeight="1" x14ac:dyDescent="0.25">
      <c r="B219" s="342" t="s">
        <v>1225</v>
      </c>
      <c r="C219" s="342" t="s">
        <v>283</v>
      </c>
      <c r="D219" s="2" t="s">
        <v>284</v>
      </c>
      <c r="E219" s="342"/>
      <c r="F219" s="342" t="s">
        <v>39</v>
      </c>
      <c r="G219" s="342" t="s">
        <v>1226</v>
      </c>
      <c r="H219" s="342"/>
      <c r="I219" s="8">
        <v>45194</v>
      </c>
      <c r="J219" s="2" t="str">
        <f t="shared" si="324"/>
        <v>JN-23/2023 grupa 9</v>
      </c>
      <c r="K219" s="18">
        <v>45223</v>
      </c>
      <c r="L219" s="4">
        <v>600</v>
      </c>
      <c r="M219" s="4">
        <f t="shared" si="331"/>
        <v>150</v>
      </c>
      <c r="N219" s="4">
        <f t="shared" ref="N219" si="334">L219+M219</f>
        <v>750</v>
      </c>
      <c r="O219" s="2" t="s">
        <v>105</v>
      </c>
      <c r="P219" s="15">
        <f t="shared" si="333"/>
        <v>45223</v>
      </c>
      <c r="Q219" s="7">
        <f t="shared" si="308"/>
        <v>750</v>
      </c>
      <c r="R219" s="342"/>
      <c r="S219" s="340"/>
      <c r="T219" s="341"/>
      <c r="U219" s="3"/>
      <c r="W219" s="13"/>
    </row>
    <row r="220" spans="2:23" s="343" customFormat="1" ht="24.95" customHeight="1" x14ac:dyDescent="0.25">
      <c r="B220" s="342" t="s">
        <v>1227</v>
      </c>
      <c r="C220" s="342" t="s">
        <v>283</v>
      </c>
      <c r="D220" s="2" t="s">
        <v>284</v>
      </c>
      <c r="E220" s="342"/>
      <c r="F220" s="342" t="s">
        <v>39</v>
      </c>
      <c r="G220" s="342" t="s">
        <v>1228</v>
      </c>
      <c r="H220" s="342"/>
      <c r="I220" s="8">
        <v>45212</v>
      </c>
      <c r="J220" s="2" t="str">
        <f t="shared" si="324"/>
        <v>JN-23/2023 grupa 10</v>
      </c>
      <c r="K220" s="18">
        <v>45234</v>
      </c>
      <c r="L220" s="4">
        <v>102.99</v>
      </c>
      <c r="M220" s="4">
        <f t="shared" si="331"/>
        <v>25.747499999999999</v>
      </c>
      <c r="N220" s="4">
        <f t="shared" ref="N220" si="335">L220+M220</f>
        <v>128.73749999999998</v>
      </c>
      <c r="O220" s="2" t="s">
        <v>105</v>
      </c>
      <c r="P220" s="15">
        <f t="shared" si="333"/>
        <v>45234</v>
      </c>
      <c r="Q220" s="7">
        <f t="shared" si="308"/>
        <v>128.73749999999998</v>
      </c>
      <c r="R220" s="342"/>
      <c r="S220" s="340"/>
      <c r="T220" s="341"/>
      <c r="U220" s="3"/>
      <c r="W220" s="13"/>
    </row>
    <row r="221" spans="2:23" s="343" customFormat="1" ht="24.95" customHeight="1" x14ac:dyDescent="0.25">
      <c r="B221" s="342" t="s">
        <v>1229</v>
      </c>
      <c r="C221" s="342" t="s">
        <v>283</v>
      </c>
      <c r="D221" s="2" t="s">
        <v>284</v>
      </c>
      <c r="E221" s="342"/>
      <c r="F221" s="342" t="s">
        <v>39</v>
      </c>
      <c r="G221" s="342" t="s">
        <v>1230</v>
      </c>
      <c r="H221" s="342"/>
      <c r="I221" s="8">
        <v>45244</v>
      </c>
      <c r="J221" s="2" t="str">
        <f t="shared" si="324"/>
        <v>JN-23/2023 grupa 11</v>
      </c>
      <c r="K221" s="18">
        <v>45246</v>
      </c>
      <c r="L221" s="4">
        <v>480</v>
      </c>
      <c r="M221" s="4">
        <f t="shared" si="331"/>
        <v>120</v>
      </c>
      <c r="N221" s="4">
        <f t="shared" ref="N221" si="336">L221+M221</f>
        <v>600</v>
      </c>
      <c r="O221" s="2" t="s">
        <v>105</v>
      </c>
      <c r="P221" s="15">
        <f t="shared" ref="P221" si="337">K221</f>
        <v>45246</v>
      </c>
      <c r="Q221" s="7">
        <f t="shared" si="308"/>
        <v>600</v>
      </c>
      <c r="R221" s="342"/>
      <c r="S221" s="340"/>
      <c r="T221" s="341"/>
      <c r="U221" s="3"/>
      <c r="W221" s="13"/>
    </row>
    <row r="222" spans="2:23" s="343" customFormat="1" ht="24.95" customHeight="1" x14ac:dyDescent="0.25">
      <c r="B222" s="342" t="s">
        <v>1231</v>
      </c>
      <c r="C222" s="342" t="s">
        <v>283</v>
      </c>
      <c r="D222" s="2" t="s">
        <v>284</v>
      </c>
      <c r="E222" s="342"/>
      <c r="F222" s="342" t="s">
        <v>39</v>
      </c>
      <c r="G222" s="342" t="s">
        <v>1232</v>
      </c>
      <c r="H222" s="342"/>
      <c r="I222" s="8">
        <v>45253</v>
      </c>
      <c r="J222" s="2" t="str">
        <f t="shared" si="324"/>
        <v>JN-23/2023 grupa 12</v>
      </c>
      <c r="K222" s="18">
        <v>45257</v>
      </c>
      <c r="L222" s="4">
        <v>74.400000000000006</v>
      </c>
      <c r="M222" s="4">
        <f t="shared" si="331"/>
        <v>18.600000000000001</v>
      </c>
      <c r="N222" s="4">
        <f t="shared" ref="N222" si="338">L222+M222</f>
        <v>93</v>
      </c>
      <c r="O222" s="2" t="s">
        <v>105</v>
      </c>
      <c r="P222" s="15">
        <f t="shared" ref="P222" si="339">K222</f>
        <v>45257</v>
      </c>
      <c r="Q222" s="7">
        <f t="shared" si="308"/>
        <v>93</v>
      </c>
      <c r="R222" s="342"/>
      <c r="S222" s="340"/>
      <c r="T222" s="341"/>
      <c r="U222" s="3"/>
      <c r="W222" s="13"/>
    </row>
    <row r="223" spans="2:23" s="343" customFormat="1" ht="24.95" customHeight="1" x14ac:dyDescent="0.25">
      <c r="B223" s="342" t="s">
        <v>1233</v>
      </c>
      <c r="C223" s="342" t="s">
        <v>283</v>
      </c>
      <c r="D223" s="2" t="s">
        <v>284</v>
      </c>
      <c r="E223" s="342"/>
      <c r="F223" s="342" t="s">
        <v>39</v>
      </c>
      <c r="G223" s="342" t="s">
        <v>1234</v>
      </c>
      <c r="H223" s="342"/>
      <c r="I223" s="8">
        <v>45244</v>
      </c>
      <c r="J223" s="2" t="str">
        <f t="shared" si="324"/>
        <v>JN-23/2023 grupa 13</v>
      </c>
      <c r="K223" s="18">
        <v>45246</v>
      </c>
      <c r="L223" s="4">
        <v>69.02</v>
      </c>
      <c r="M223" s="4">
        <f t="shared" si="331"/>
        <v>17.254999999999999</v>
      </c>
      <c r="N223" s="4">
        <f t="shared" ref="N223" si="340">L223+M223</f>
        <v>86.274999999999991</v>
      </c>
      <c r="O223" s="2" t="s">
        <v>105</v>
      </c>
      <c r="P223" s="15">
        <f t="shared" ref="P223" si="341">K223</f>
        <v>45246</v>
      </c>
      <c r="Q223" s="7">
        <f t="shared" si="308"/>
        <v>86.274999999999991</v>
      </c>
      <c r="R223" s="342"/>
      <c r="S223" s="340"/>
      <c r="T223" s="341"/>
      <c r="U223" s="3"/>
      <c r="W223" s="13"/>
    </row>
    <row r="224" spans="2:23" s="83" customFormat="1" ht="24.95" customHeight="1" x14ac:dyDescent="0.25">
      <c r="B224" s="80" t="s">
        <v>1239</v>
      </c>
      <c r="C224" s="80" t="s">
        <v>285</v>
      </c>
      <c r="D224" s="2" t="s">
        <v>286</v>
      </c>
      <c r="E224" s="80"/>
      <c r="F224" s="342" t="s">
        <v>39</v>
      </c>
      <c r="G224" s="342" t="s">
        <v>1236</v>
      </c>
      <c r="H224" s="80"/>
      <c r="I224" s="8">
        <v>44952</v>
      </c>
      <c r="J224" s="2" t="str">
        <f t="shared" si="324"/>
        <v>JN-24/2023 grupa 1</v>
      </c>
      <c r="K224" s="18">
        <v>45096</v>
      </c>
      <c r="L224" s="4">
        <v>4462.79</v>
      </c>
      <c r="M224" s="4">
        <f t="shared" si="331"/>
        <v>1115.6975</v>
      </c>
      <c r="N224" s="4">
        <f t="shared" ref="N224" si="342">L224+M224</f>
        <v>5578.4875000000002</v>
      </c>
      <c r="O224" s="2" t="s">
        <v>105</v>
      </c>
      <c r="P224" s="15">
        <f t="shared" ref="P224" si="343">K224</f>
        <v>45096</v>
      </c>
      <c r="Q224" s="7">
        <f t="shared" si="308"/>
        <v>5578.4875000000002</v>
      </c>
      <c r="R224" s="80"/>
      <c r="S224" s="81"/>
      <c r="T224" s="82"/>
      <c r="U224" s="3"/>
      <c r="W224" s="13"/>
    </row>
    <row r="225" spans="2:23" s="343" customFormat="1" ht="24.95" customHeight="1" x14ac:dyDescent="0.25">
      <c r="B225" s="342" t="s">
        <v>1240</v>
      </c>
      <c r="C225" s="342" t="s">
        <v>285</v>
      </c>
      <c r="D225" s="2" t="s">
        <v>286</v>
      </c>
      <c r="E225" s="342"/>
      <c r="F225" s="342" t="s">
        <v>39</v>
      </c>
      <c r="G225" s="342" t="s">
        <v>1235</v>
      </c>
      <c r="H225" s="342"/>
      <c r="I225" s="8">
        <v>45083</v>
      </c>
      <c r="J225" s="2" t="str">
        <f t="shared" ref="J225:J235" si="344">B225</f>
        <v>JN-24/2023 grupa 2</v>
      </c>
      <c r="K225" s="18">
        <v>45087</v>
      </c>
      <c r="L225" s="4">
        <v>1150</v>
      </c>
      <c r="M225" s="4">
        <f t="shared" si="331"/>
        <v>287.5</v>
      </c>
      <c r="N225" s="4">
        <f t="shared" ref="N225" si="345">L225+M225</f>
        <v>1437.5</v>
      </c>
      <c r="O225" s="2" t="s">
        <v>105</v>
      </c>
      <c r="P225" s="15">
        <f t="shared" ref="P225" si="346">K225</f>
        <v>45087</v>
      </c>
      <c r="Q225" s="7">
        <f t="shared" si="308"/>
        <v>1437.5</v>
      </c>
      <c r="R225" s="342"/>
      <c r="S225" s="340"/>
      <c r="T225" s="341"/>
      <c r="U225" s="3"/>
      <c r="W225" s="13"/>
    </row>
    <row r="226" spans="2:23" s="343" customFormat="1" ht="24.95" customHeight="1" x14ac:dyDescent="0.25">
      <c r="B226" s="342" t="s">
        <v>1241</v>
      </c>
      <c r="C226" s="342" t="s">
        <v>285</v>
      </c>
      <c r="D226" s="2" t="s">
        <v>286</v>
      </c>
      <c r="E226" s="342"/>
      <c r="F226" s="342" t="s">
        <v>39</v>
      </c>
      <c r="G226" s="342" t="s">
        <v>1242</v>
      </c>
      <c r="H226" s="342"/>
      <c r="I226" s="8">
        <v>45093</v>
      </c>
      <c r="J226" s="2" t="str">
        <f t="shared" si="344"/>
        <v>JN-24/2023 grupa 3</v>
      </c>
      <c r="K226" s="18">
        <v>45105</v>
      </c>
      <c r="L226" s="4">
        <v>400</v>
      </c>
      <c r="M226" s="4">
        <f t="shared" si="331"/>
        <v>100</v>
      </c>
      <c r="N226" s="4">
        <f t="shared" ref="N226:N227" si="347">L226+M226</f>
        <v>500</v>
      </c>
      <c r="O226" s="2" t="s">
        <v>105</v>
      </c>
      <c r="P226" s="15">
        <f t="shared" ref="P226:P227" si="348">K226</f>
        <v>45105</v>
      </c>
      <c r="Q226" s="7">
        <f t="shared" si="308"/>
        <v>500</v>
      </c>
      <c r="R226" s="342"/>
      <c r="S226" s="340"/>
      <c r="T226" s="341"/>
      <c r="U226" s="3"/>
      <c r="W226" s="13"/>
    </row>
    <row r="227" spans="2:23" s="343" customFormat="1" ht="24.95" customHeight="1" x14ac:dyDescent="0.25">
      <c r="B227" s="342" t="s">
        <v>1243</v>
      </c>
      <c r="C227" s="342" t="s">
        <v>285</v>
      </c>
      <c r="D227" s="2" t="s">
        <v>286</v>
      </c>
      <c r="E227" s="342"/>
      <c r="F227" s="342" t="s">
        <v>39</v>
      </c>
      <c r="G227" s="342" t="s">
        <v>1237</v>
      </c>
      <c r="H227" s="342"/>
      <c r="I227" s="8">
        <v>45092</v>
      </c>
      <c r="J227" s="2" t="str">
        <f t="shared" si="344"/>
        <v>JN-24/2023 grupa 4</v>
      </c>
      <c r="K227" s="18">
        <v>45107</v>
      </c>
      <c r="L227" s="4">
        <v>550</v>
      </c>
      <c r="M227" s="4">
        <f t="shared" si="331"/>
        <v>137.5</v>
      </c>
      <c r="N227" s="4">
        <f t="shared" si="347"/>
        <v>687.5</v>
      </c>
      <c r="O227" s="2" t="s">
        <v>105</v>
      </c>
      <c r="P227" s="15">
        <f t="shared" si="348"/>
        <v>45107</v>
      </c>
      <c r="Q227" s="7">
        <f t="shared" si="308"/>
        <v>687.5</v>
      </c>
      <c r="R227" s="342"/>
      <c r="S227" s="340"/>
      <c r="T227" s="341"/>
      <c r="U227" s="3"/>
      <c r="W227" s="13"/>
    </row>
    <row r="228" spans="2:23" s="343" customFormat="1" ht="24.95" customHeight="1" x14ac:dyDescent="0.25">
      <c r="B228" s="342" t="s">
        <v>1244</v>
      </c>
      <c r="C228" s="342" t="s">
        <v>285</v>
      </c>
      <c r="D228" s="2" t="s">
        <v>286</v>
      </c>
      <c r="E228" s="342"/>
      <c r="F228" s="342" t="s">
        <v>39</v>
      </c>
      <c r="G228" s="342" t="s">
        <v>1238</v>
      </c>
      <c r="H228" s="342"/>
      <c r="I228" s="8">
        <v>45187</v>
      </c>
      <c r="J228" s="2" t="str">
        <f t="shared" si="344"/>
        <v>JN-24/2023 grupa 5</v>
      </c>
      <c r="K228" s="18">
        <v>45202</v>
      </c>
      <c r="L228" s="4">
        <v>1156.08</v>
      </c>
      <c r="M228" s="4">
        <f t="shared" si="331"/>
        <v>289.02</v>
      </c>
      <c r="N228" s="4">
        <f t="shared" ref="N228" si="349">L228+M228</f>
        <v>1445.1</v>
      </c>
      <c r="O228" s="2" t="s">
        <v>105</v>
      </c>
      <c r="P228" s="15">
        <f t="shared" ref="P228" si="350">K228</f>
        <v>45202</v>
      </c>
      <c r="Q228" s="7">
        <f t="shared" si="308"/>
        <v>1445.1</v>
      </c>
      <c r="R228" s="342"/>
      <c r="S228" s="340"/>
      <c r="T228" s="341"/>
      <c r="U228" s="3"/>
      <c r="W228" s="13"/>
    </row>
    <row r="229" spans="2:23" s="343" customFormat="1" ht="24.95" customHeight="1" x14ac:dyDescent="0.25">
      <c r="B229" s="342" t="s">
        <v>1245</v>
      </c>
      <c r="C229" s="342" t="s">
        <v>285</v>
      </c>
      <c r="D229" s="2" t="s">
        <v>286</v>
      </c>
      <c r="E229" s="342"/>
      <c r="F229" s="342" t="s">
        <v>39</v>
      </c>
      <c r="G229" s="342" t="s">
        <v>194</v>
      </c>
      <c r="H229" s="342"/>
      <c r="I229" s="8">
        <v>45177</v>
      </c>
      <c r="J229" s="2" t="str">
        <f t="shared" si="344"/>
        <v>JN-24/2023 grupa 6</v>
      </c>
      <c r="K229" s="18">
        <v>45196</v>
      </c>
      <c r="L229" s="4">
        <v>2660</v>
      </c>
      <c r="M229" s="4">
        <f t="shared" si="331"/>
        <v>665</v>
      </c>
      <c r="N229" s="4">
        <f t="shared" ref="N229" si="351">L229+M229</f>
        <v>3325</v>
      </c>
      <c r="O229" s="2" t="s">
        <v>105</v>
      </c>
      <c r="P229" s="15">
        <f t="shared" ref="P229:P230" si="352">K229</f>
        <v>45196</v>
      </c>
      <c r="Q229" s="7">
        <f t="shared" ref="Q229:Q247" si="353">N229</f>
        <v>3325</v>
      </c>
      <c r="R229" s="342"/>
      <c r="S229" s="340"/>
      <c r="T229" s="341"/>
      <c r="U229" s="3"/>
      <c r="W229" s="13"/>
    </row>
    <row r="230" spans="2:23" s="343" customFormat="1" ht="24.95" customHeight="1" x14ac:dyDescent="0.25">
      <c r="B230" s="342" t="s">
        <v>1246</v>
      </c>
      <c r="C230" s="342" t="s">
        <v>285</v>
      </c>
      <c r="D230" s="2" t="s">
        <v>286</v>
      </c>
      <c r="E230" s="342"/>
      <c r="F230" s="342" t="s">
        <v>39</v>
      </c>
      <c r="G230" s="342" t="s">
        <v>1247</v>
      </c>
      <c r="H230" s="342"/>
      <c r="I230" s="8">
        <v>45187</v>
      </c>
      <c r="J230" s="2" t="str">
        <f t="shared" si="344"/>
        <v>JN-24/2023 grupa 7</v>
      </c>
      <c r="K230" s="18">
        <v>45199</v>
      </c>
      <c r="L230" s="4">
        <v>744</v>
      </c>
      <c r="M230" s="4">
        <v>0</v>
      </c>
      <c r="N230" s="4">
        <f t="shared" ref="N230" si="354">L230+M230</f>
        <v>744</v>
      </c>
      <c r="O230" s="2" t="s">
        <v>105</v>
      </c>
      <c r="P230" s="15">
        <f t="shared" si="352"/>
        <v>45199</v>
      </c>
      <c r="Q230" s="7">
        <f t="shared" si="353"/>
        <v>744</v>
      </c>
      <c r="R230" s="342"/>
      <c r="S230" s="340"/>
      <c r="T230" s="341"/>
      <c r="U230" s="3"/>
      <c r="W230" s="13"/>
    </row>
    <row r="231" spans="2:23" s="343" customFormat="1" ht="24.95" customHeight="1" x14ac:dyDescent="0.25">
      <c r="B231" s="342" t="s">
        <v>1248</v>
      </c>
      <c r="C231" s="342" t="s">
        <v>285</v>
      </c>
      <c r="D231" s="2" t="s">
        <v>286</v>
      </c>
      <c r="E231" s="342"/>
      <c r="F231" s="342" t="s">
        <v>39</v>
      </c>
      <c r="G231" s="342" t="s">
        <v>1249</v>
      </c>
      <c r="H231" s="342"/>
      <c r="I231" s="8">
        <v>45187</v>
      </c>
      <c r="J231" s="2" t="str">
        <f t="shared" si="344"/>
        <v>JN-24/2023 grupa 8</v>
      </c>
      <c r="K231" s="18">
        <v>45198</v>
      </c>
      <c r="L231" s="4">
        <v>972</v>
      </c>
      <c r="M231" s="4">
        <f>L231*25/100</f>
        <v>243</v>
      </c>
      <c r="N231" s="4">
        <f t="shared" ref="N231" si="355">L231+M231</f>
        <v>1215</v>
      </c>
      <c r="O231" s="2" t="s">
        <v>105</v>
      </c>
      <c r="P231" s="15">
        <f t="shared" ref="P231" si="356">K231</f>
        <v>45198</v>
      </c>
      <c r="Q231" s="7">
        <f t="shared" si="353"/>
        <v>1215</v>
      </c>
      <c r="R231" s="342"/>
      <c r="S231" s="340"/>
      <c r="T231" s="341"/>
      <c r="U231" s="3"/>
      <c r="W231" s="13"/>
    </row>
    <row r="232" spans="2:23" s="83" customFormat="1" ht="24.95" customHeight="1" x14ac:dyDescent="0.25">
      <c r="B232" s="80" t="s">
        <v>1250</v>
      </c>
      <c r="C232" s="80" t="s">
        <v>287</v>
      </c>
      <c r="D232" s="2" t="s">
        <v>288</v>
      </c>
      <c r="E232" s="80"/>
      <c r="F232" s="342" t="s">
        <v>39</v>
      </c>
      <c r="G232" s="80" t="s">
        <v>1251</v>
      </c>
      <c r="H232" s="80"/>
      <c r="I232" s="8">
        <v>45016</v>
      </c>
      <c r="J232" s="2" t="str">
        <f t="shared" si="344"/>
        <v>JN-25/2023 grupa 1</v>
      </c>
      <c r="K232" s="18">
        <v>45222</v>
      </c>
      <c r="L232" s="4">
        <v>160</v>
      </c>
      <c r="M232" s="4">
        <f>L232*25/100</f>
        <v>40</v>
      </c>
      <c r="N232" s="4">
        <f t="shared" ref="N232" si="357">L232+M232</f>
        <v>200</v>
      </c>
      <c r="O232" s="2" t="s">
        <v>105</v>
      </c>
      <c r="P232" s="15">
        <f t="shared" ref="P232" si="358">K232</f>
        <v>45222</v>
      </c>
      <c r="Q232" s="7">
        <f t="shared" si="353"/>
        <v>200</v>
      </c>
      <c r="R232" s="80"/>
      <c r="S232" s="81"/>
      <c r="T232" s="82"/>
      <c r="U232" s="3"/>
      <c r="W232" s="13"/>
    </row>
    <row r="233" spans="2:23" s="343" customFormat="1" ht="24.95" customHeight="1" x14ac:dyDescent="0.25">
      <c r="B233" s="342" t="s">
        <v>1252</v>
      </c>
      <c r="C233" s="342" t="s">
        <v>287</v>
      </c>
      <c r="D233" s="2" t="s">
        <v>288</v>
      </c>
      <c r="E233" s="342"/>
      <c r="F233" s="342" t="s">
        <v>39</v>
      </c>
      <c r="G233" s="342" t="s">
        <v>1253</v>
      </c>
      <c r="H233" s="342"/>
      <c r="I233" s="8">
        <v>45015</v>
      </c>
      <c r="J233" s="2" t="str">
        <f t="shared" si="344"/>
        <v>JN-25/2023 grupa 2</v>
      </c>
      <c r="K233" s="18">
        <v>45083</v>
      </c>
      <c r="L233" s="4">
        <v>600</v>
      </c>
      <c r="M233" s="4">
        <v>0</v>
      </c>
      <c r="N233" s="4">
        <f t="shared" ref="N233" si="359">L233+M233</f>
        <v>600</v>
      </c>
      <c r="O233" s="2" t="s">
        <v>105</v>
      </c>
      <c r="P233" s="15">
        <f t="shared" ref="P233:P234" si="360">K233</f>
        <v>45083</v>
      </c>
      <c r="Q233" s="7">
        <f t="shared" si="353"/>
        <v>600</v>
      </c>
      <c r="R233" s="342"/>
      <c r="S233" s="340"/>
      <c r="T233" s="341"/>
      <c r="U233" s="3"/>
      <c r="W233" s="13"/>
    </row>
    <row r="234" spans="2:23" s="343" customFormat="1" ht="24.95" customHeight="1" x14ac:dyDescent="0.25">
      <c r="B234" s="342" t="s">
        <v>1254</v>
      </c>
      <c r="C234" s="342" t="s">
        <v>287</v>
      </c>
      <c r="D234" s="2" t="s">
        <v>288</v>
      </c>
      <c r="E234" s="342"/>
      <c r="F234" s="342" t="s">
        <v>39</v>
      </c>
      <c r="G234" s="342" t="s">
        <v>1255</v>
      </c>
      <c r="H234" s="342"/>
      <c r="I234" s="8">
        <v>45042</v>
      </c>
      <c r="J234" s="2" t="str">
        <f t="shared" si="344"/>
        <v>JN-25/2023 grupa 3</v>
      </c>
      <c r="K234" s="18">
        <v>45042</v>
      </c>
      <c r="L234" s="4">
        <v>2132.46</v>
      </c>
      <c r="M234" s="4">
        <v>267.88</v>
      </c>
      <c r="N234" s="4">
        <f t="shared" ref="N234" si="361">L234+M234</f>
        <v>2400.34</v>
      </c>
      <c r="O234" s="2" t="s">
        <v>105</v>
      </c>
      <c r="P234" s="15">
        <f t="shared" si="360"/>
        <v>45042</v>
      </c>
      <c r="Q234" s="7">
        <f t="shared" si="353"/>
        <v>2400.34</v>
      </c>
      <c r="R234" s="342"/>
      <c r="S234" s="340"/>
      <c r="T234" s="341"/>
      <c r="U234" s="3"/>
      <c r="W234" s="13"/>
    </row>
    <row r="235" spans="2:23" s="343" customFormat="1" ht="24.95" customHeight="1" x14ac:dyDescent="0.25">
      <c r="B235" s="342" t="s">
        <v>1256</v>
      </c>
      <c r="C235" s="342" t="s">
        <v>287</v>
      </c>
      <c r="D235" s="2" t="s">
        <v>288</v>
      </c>
      <c r="E235" s="342"/>
      <c r="F235" s="342" t="s">
        <v>39</v>
      </c>
      <c r="G235" s="342" t="s">
        <v>1257</v>
      </c>
      <c r="H235" s="342"/>
      <c r="I235" s="8">
        <v>45041</v>
      </c>
      <c r="J235" s="2" t="str">
        <f t="shared" si="344"/>
        <v>JN-25/2023 grupa 4</v>
      </c>
      <c r="K235" s="18">
        <v>45055</v>
      </c>
      <c r="L235" s="4">
        <v>800</v>
      </c>
      <c r="M235" s="4">
        <v>0</v>
      </c>
      <c r="N235" s="4">
        <f t="shared" ref="N235" si="362">L235+M235</f>
        <v>800</v>
      </c>
      <c r="O235" s="2" t="s">
        <v>105</v>
      </c>
      <c r="P235" s="15">
        <f t="shared" ref="P235" si="363">K235</f>
        <v>45055</v>
      </c>
      <c r="Q235" s="7">
        <f t="shared" si="353"/>
        <v>800</v>
      </c>
      <c r="R235" s="342"/>
      <c r="S235" s="340"/>
      <c r="T235" s="341"/>
      <c r="U235" s="3"/>
      <c r="W235" s="13"/>
    </row>
    <row r="236" spans="2:23" s="343" customFormat="1" ht="24.95" customHeight="1" x14ac:dyDescent="0.25">
      <c r="B236" s="342" t="s">
        <v>1258</v>
      </c>
      <c r="C236" s="342" t="s">
        <v>287</v>
      </c>
      <c r="D236" s="2" t="s">
        <v>288</v>
      </c>
      <c r="E236" s="342"/>
      <c r="F236" s="342" t="s">
        <v>39</v>
      </c>
      <c r="G236" s="342" t="s">
        <v>1259</v>
      </c>
      <c r="H236" s="342"/>
      <c r="I236" s="8">
        <v>45051</v>
      </c>
      <c r="J236" s="2" t="str">
        <f t="shared" ref="J236" si="364">B236</f>
        <v>JN-25/2023 grupa 5</v>
      </c>
      <c r="K236" s="18">
        <v>45064</v>
      </c>
      <c r="L236" s="4">
        <v>180</v>
      </c>
      <c r="M236" s="4">
        <v>0</v>
      </c>
      <c r="N236" s="4">
        <f t="shared" ref="N236" si="365">L236+M236</f>
        <v>180</v>
      </c>
      <c r="O236" s="2" t="s">
        <v>105</v>
      </c>
      <c r="P236" s="15">
        <f t="shared" ref="P236" si="366">K236</f>
        <v>45064</v>
      </c>
      <c r="Q236" s="7">
        <f t="shared" si="353"/>
        <v>180</v>
      </c>
      <c r="R236" s="342"/>
      <c r="S236" s="340"/>
      <c r="T236" s="341"/>
      <c r="U236" s="3"/>
      <c r="W236" s="13"/>
    </row>
    <row r="237" spans="2:23" s="343" customFormat="1" ht="24.95" customHeight="1" x14ac:dyDescent="0.25">
      <c r="B237" s="342" t="s">
        <v>1260</v>
      </c>
      <c r="C237" s="342" t="s">
        <v>287</v>
      </c>
      <c r="D237" s="2" t="s">
        <v>288</v>
      </c>
      <c r="E237" s="342"/>
      <c r="F237" s="342" t="s">
        <v>39</v>
      </c>
      <c r="G237" s="342" t="s">
        <v>1261</v>
      </c>
      <c r="H237" s="342"/>
      <c r="I237" s="8">
        <v>45051</v>
      </c>
      <c r="J237" s="2" t="str">
        <f t="shared" ref="J237" si="367">B237</f>
        <v>JN-25/2023 grupa 6</v>
      </c>
      <c r="K237" s="18">
        <v>45063</v>
      </c>
      <c r="L237" s="4">
        <v>195</v>
      </c>
      <c r="M237" s="4">
        <v>0</v>
      </c>
      <c r="N237" s="4">
        <f t="shared" ref="N237" si="368">L237+M237</f>
        <v>195</v>
      </c>
      <c r="O237" s="2" t="s">
        <v>105</v>
      </c>
      <c r="P237" s="15">
        <f t="shared" ref="P237" si="369">K237</f>
        <v>45063</v>
      </c>
      <c r="Q237" s="7">
        <f t="shared" si="353"/>
        <v>195</v>
      </c>
      <c r="R237" s="342"/>
      <c r="S237" s="340"/>
      <c r="T237" s="341"/>
      <c r="U237" s="3"/>
      <c r="W237" s="13"/>
    </row>
    <row r="238" spans="2:23" s="343" customFormat="1" ht="24.95" customHeight="1" x14ac:dyDescent="0.25">
      <c r="B238" s="342" t="s">
        <v>1262</v>
      </c>
      <c r="C238" s="342" t="s">
        <v>287</v>
      </c>
      <c r="D238" s="2" t="s">
        <v>288</v>
      </c>
      <c r="E238" s="342"/>
      <c r="F238" s="342" t="s">
        <v>39</v>
      </c>
      <c r="G238" s="342" t="s">
        <v>1263</v>
      </c>
      <c r="H238" s="342"/>
      <c r="I238" s="8">
        <v>45056</v>
      </c>
      <c r="J238" s="2" t="str">
        <f t="shared" ref="J238:J243" si="370">B238</f>
        <v>JN-25/2023 grupa 7</v>
      </c>
      <c r="K238" s="18">
        <v>45062</v>
      </c>
      <c r="L238" s="4">
        <v>150</v>
      </c>
      <c r="M238" s="4">
        <v>0</v>
      </c>
      <c r="N238" s="4">
        <f t="shared" ref="N238" si="371">L238+M238</f>
        <v>150</v>
      </c>
      <c r="O238" s="2" t="s">
        <v>105</v>
      </c>
      <c r="P238" s="15">
        <f t="shared" ref="P238" si="372">K238</f>
        <v>45062</v>
      </c>
      <c r="Q238" s="7">
        <f t="shared" si="353"/>
        <v>150</v>
      </c>
      <c r="R238" s="342"/>
      <c r="S238" s="340"/>
      <c r="T238" s="341"/>
      <c r="U238" s="3"/>
      <c r="W238" s="13"/>
    </row>
    <row r="239" spans="2:23" s="343" customFormat="1" ht="24.95" customHeight="1" x14ac:dyDescent="0.25">
      <c r="B239" s="342" t="s">
        <v>1264</v>
      </c>
      <c r="C239" s="342" t="s">
        <v>287</v>
      </c>
      <c r="D239" s="2" t="s">
        <v>288</v>
      </c>
      <c r="E239" s="342"/>
      <c r="F239" s="342" t="s">
        <v>39</v>
      </c>
      <c r="G239" s="342" t="s">
        <v>1265</v>
      </c>
      <c r="H239" s="342"/>
      <c r="I239" s="8">
        <v>45037</v>
      </c>
      <c r="J239" s="2" t="str">
        <f t="shared" si="370"/>
        <v>JN-25/2023 grupa 8</v>
      </c>
      <c r="K239" s="18">
        <v>45041</v>
      </c>
      <c r="L239" s="4">
        <v>225</v>
      </c>
      <c r="M239" s="4">
        <v>0</v>
      </c>
      <c r="N239" s="4">
        <f t="shared" ref="N239" si="373">L239+M239</f>
        <v>225</v>
      </c>
      <c r="O239" s="2" t="s">
        <v>105</v>
      </c>
      <c r="P239" s="15">
        <f t="shared" ref="P239" si="374">K239</f>
        <v>45041</v>
      </c>
      <c r="Q239" s="7">
        <f t="shared" si="353"/>
        <v>225</v>
      </c>
      <c r="R239" s="342"/>
      <c r="S239" s="340"/>
      <c r="T239" s="341"/>
      <c r="U239" s="3"/>
      <c r="W239" s="13"/>
    </row>
    <row r="240" spans="2:23" s="343" customFormat="1" ht="24.95" customHeight="1" x14ac:dyDescent="0.25">
      <c r="B240" s="342" t="s">
        <v>1266</v>
      </c>
      <c r="C240" s="342" t="s">
        <v>287</v>
      </c>
      <c r="D240" s="2" t="s">
        <v>288</v>
      </c>
      <c r="E240" s="342"/>
      <c r="F240" s="342" t="s">
        <v>39</v>
      </c>
      <c r="G240" s="342" t="s">
        <v>1267</v>
      </c>
      <c r="H240" s="342"/>
      <c r="I240" s="8">
        <v>45057</v>
      </c>
      <c r="J240" s="2" t="str">
        <f t="shared" si="370"/>
        <v>JN-25/2023 grupa 9</v>
      </c>
      <c r="K240" s="18">
        <v>45175</v>
      </c>
      <c r="L240" s="4">
        <v>1097.45</v>
      </c>
      <c r="M240" s="4">
        <f>L240*13/100</f>
        <v>142.66849999999999</v>
      </c>
      <c r="N240" s="4">
        <f t="shared" ref="N240" si="375">L240+M240</f>
        <v>1240.1185</v>
      </c>
      <c r="O240" s="2" t="s">
        <v>105</v>
      </c>
      <c r="P240" s="15">
        <f t="shared" ref="P240" si="376">K240</f>
        <v>45175</v>
      </c>
      <c r="Q240" s="7">
        <f t="shared" si="353"/>
        <v>1240.1185</v>
      </c>
      <c r="R240" s="342"/>
      <c r="S240" s="340"/>
      <c r="T240" s="341"/>
      <c r="U240" s="3"/>
      <c r="W240" s="13"/>
    </row>
    <row r="241" spans="2:23" s="343" customFormat="1" ht="24.95" customHeight="1" x14ac:dyDescent="0.25">
      <c r="B241" s="342" t="s">
        <v>1268</v>
      </c>
      <c r="C241" s="342" t="s">
        <v>287</v>
      </c>
      <c r="D241" s="2" t="s">
        <v>288</v>
      </c>
      <c r="E241" s="342"/>
      <c r="F241" s="342" t="s">
        <v>39</v>
      </c>
      <c r="G241" s="342" t="s">
        <v>1269</v>
      </c>
      <c r="H241" s="342"/>
      <c r="I241" s="8">
        <v>45029</v>
      </c>
      <c r="J241" s="2" t="str">
        <f t="shared" si="370"/>
        <v>JN-25/2023 grupa 10</v>
      </c>
      <c r="K241" s="18">
        <v>45076</v>
      </c>
      <c r="L241" s="4">
        <v>477.03</v>
      </c>
      <c r="M241" s="4">
        <v>58.21</v>
      </c>
      <c r="N241" s="4">
        <f t="shared" ref="N241" si="377">L241+M241</f>
        <v>535.24</v>
      </c>
      <c r="O241" s="2" t="s">
        <v>105</v>
      </c>
      <c r="P241" s="15">
        <f t="shared" ref="P241" si="378">K241</f>
        <v>45076</v>
      </c>
      <c r="Q241" s="7">
        <f t="shared" si="353"/>
        <v>535.24</v>
      </c>
      <c r="R241" s="342"/>
      <c r="S241" s="340"/>
      <c r="T241" s="341"/>
      <c r="U241" s="3"/>
      <c r="W241" s="13"/>
    </row>
    <row r="242" spans="2:23" s="343" customFormat="1" ht="24.95" customHeight="1" x14ac:dyDescent="0.25">
      <c r="B242" s="342" t="s">
        <v>1270</v>
      </c>
      <c r="C242" s="342" t="s">
        <v>287</v>
      </c>
      <c r="D242" s="2" t="s">
        <v>288</v>
      </c>
      <c r="E242" s="342"/>
      <c r="F242" s="342" t="s">
        <v>39</v>
      </c>
      <c r="G242" s="342" t="s">
        <v>1271</v>
      </c>
      <c r="H242" s="342"/>
      <c r="I242" s="8">
        <v>45100</v>
      </c>
      <c r="J242" s="2" t="str">
        <f t="shared" si="370"/>
        <v>JN-25/2023 grupa 11</v>
      </c>
      <c r="K242" s="18">
        <v>45106</v>
      </c>
      <c r="L242" s="4">
        <v>577.04</v>
      </c>
      <c r="M242" s="4">
        <v>73.63</v>
      </c>
      <c r="N242" s="4">
        <f t="shared" ref="N242" si="379">L242+M242</f>
        <v>650.66999999999996</v>
      </c>
      <c r="O242" s="2" t="s">
        <v>105</v>
      </c>
      <c r="P242" s="15">
        <f t="shared" ref="P242" si="380">K242</f>
        <v>45106</v>
      </c>
      <c r="Q242" s="7">
        <f t="shared" si="353"/>
        <v>650.66999999999996</v>
      </c>
      <c r="R242" s="342"/>
      <c r="S242" s="340"/>
      <c r="T242" s="341"/>
      <c r="U242" s="3"/>
      <c r="W242" s="13"/>
    </row>
    <row r="243" spans="2:23" s="343" customFormat="1" ht="24.95" customHeight="1" x14ac:dyDescent="0.25">
      <c r="B243" s="342" t="s">
        <v>1272</v>
      </c>
      <c r="C243" s="342" t="s">
        <v>287</v>
      </c>
      <c r="D243" s="2" t="s">
        <v>288</v>
      </c>
      <c r="E243" s="342"/>
      <c r="F243" s="342" t="s">
        <v>39</v>
      </c>
      <c r="G243" s="342" t="s">
        <v>1273</v>
      </c>
      <c r="H243" s="342"/>
      <c r="I243" s="8">
        <v>45072</v>
      </c>
      <c r="J243" s="2" t="str">
        <f t="shared" si="370"/>
        <v>JN-25/2023 grupa 12</v>
      </c>
      <c r="K243" s="18">
        <v>45081</v>
      </c>
      <c r="L243" s="4">
        <v>240</v>
      </c>
      <c r="M243" s="4">
        <v>0</v>
      </c>
      <c r="N243" s="4">
        <f t="shared" ref="N243" si="381">L243+M243</f>
        <v>240</v>
      </c>
      <c r="O243" s="2" t="s">
        <v>105</v>
      </c>
      <c r="P243" s="15">
        <f t="shared" ref="P243" si="382">K243</f>
        <v>45081</v>
      </c>
      <c r="Q243" s="7">
        <f t="shared" si="353"/>
        <v>240</v>
      </c>
      <c r="R243" s="342"/>
      <c r="S243" s="340"/>
      <c r="T243" s="341"/>
      <c r="U243" s="3"/>
      <c r="W243" s="13"/>
    </row>
    <row r="244" spans="2:23" s="343" customFormat="1" ht="24.95" customHeight="1" x14ac:dyDescent="0.25">
      <c r="B244" s="342" t="s">
        <v>1274</v>
      </c>
      <c r="C244" s="342" t="s">
        <v>287</v>
      </c>
      <c r="D244" s="2" t="s">
        <v>288</v>
      </c>
      <c r="E244" s="342"/>
      <c r="F244" s="342" t="s">
        <v>39</v>
      </c>
      <c r="G244" s="342" t="s">
        <v>1275</v>
      </c>
      <c r="H244" s="342"/>
      <c r="I244" s="8">
        <v>45239</v>
      </c>
      <c r="J244" s="2" t="str">
        <f t="shared" ref="J244:J245" si="383">B244</f>
        <v>JN-25/2023 grupa 13</v>
      </c>
      <c r="K244" s="18">
        <v>45244</v>
      </c>
      <c r="L244" s="4">
        <v>720</v>
      </c>
      <c r="M244" s="4">
        <v>0</v>
      </c>
      <c r="N244" s="4">
        <f t="shared" ref="N244" si="384">L244+M244</f>
        <v>720</v>
      </c>
      <c r="O244" s="2" t="s">
        <v>105</v>
      </c>
      <c r="P244" s="15">
        <f t="shared" ref="P244" si="385">K244</f>
        <v>45244</v>
      </c>
      <c r="Q244" s="7">
        <f t="shared" si="353"/>
        <v>720</v>
      </c>
      <c r="R244" s="342"/>
      <c r="S244" s="340"/>
      <c r="T244" s="341"/>
      <c r="U244" s="3"/>
      <c r="W244" s="13"/>
    </row>
    <row r="245" spans="2:23" s="343" customFormat="1" ht="24.95" customHeight="1" x14ac:dyDescent="0.25">
      <c r="B245" s="342" t="s">
        <v>1276</v>
      </c>
      <c r="C245" s="342" t="s">
        <v>287</v>
      </c>
      <c r="D245" s="2" t="s">
        <v>288</v>
      </c>
      <c r="E245" s="342"/>
      <c r="F245" s="342" t="s">
        <v>39</v>
      </c>
      <c r="G245" s="342" t="s">
        <v>1277</v>
      </c>
      <c r="H245" s="342"/>
      <c r="I245" s="8">
        <v>45044</v>
      </c>
      <c r="J245" s="2" t="str">
        <f t="shared" si="383"/>
        <v>JN-25/2023 grupa 14</v>
      </c>
      <c r="K245" s="18">
        <v>45084</v>
      </c>
      <c r="L245" s="4">
        <v>1161</v>
      </c>
      <c r="M245" s="4">
        <v>0</v>
      </c>
      <c r="N245" s="4">
        <f t="shared" ref="N245" si="386">L245+M245</f>
        <v>1161</v>
      </c>
      <c r="O245" s="2" t="s">
        <v>105</v>
      </c>
      <c r="P245" s="15">
        <f t="shared" ref="P245" si="387">K245</f>
        <v>45084</v>
      </c>
      <c r="Q245" s="7">
        <f t="shared" si="353"/>
        <v>1161</v>
      </c>
      <c r="R245" s="342"/>
      <c r="S245" s="340"/>
      <c r="T245" s="341"/>
      <c r="U245" s="3"/>
      <c r="W245" s="13"/>
    </row>
    <row r="246" spans="2:23" s="83" customFormat="1" ht="24.95" customHeight="1" x14ac:dyDescent="0.25">
      <c r="B246" s="80" t="s">
        <v>1279</v>
      </c>
      <c r="C246" s="80" t="s">
        <v>289</v>
      </c>
      <c r="D246" s="2" t="s">
        <v>82</v>
      </c>
      <c r="E246" s="80"/>
      <c r="F246" s="342" t="s">
        <v>39</v>
      </c>
      <c r="G246" s="342" t="s">
        <v>1278</v>
      </c>
      <c r="H246" s="342"/>
      <c r="I246" s="8">
        <v>45244</v>
      </c>
      <c r="J246" s="2" t="str">
        <f t="shared" ref="J246:J247" si="388">B246</f>
        <v>JN-26/2023 grupa 1</v>
      </c>
      <c r="K246" s="18">
        <v>45251</v>
      </c>
      <c r="L246" s="4">
        <v>600</v>
      </c>
      <c r="M246" s="4">
        <v>0</v>
      </c>
      <c r="N246" s="4">
        <f t="shared" ref="N246:N247" si="389">L246+M246</f>
        <v>600</v>
      </c>
      <c r="O246" s="2" t="s">
        <v>105</v>
      </c>
      <c r="P246" s="15">
        <f t="shared" ref="P246:P247" si="390">K246</f>
        <v>45251</v>
      </c>
      <c r="Q246" s="7">
        <f t="shared" si="353"/>
        <v>600</v>
      </c>
      <c r="R246" s="80"/>
      <c r="S246" s="81"/>
      <c r="T246" s="82"/>
      <c r="U246" s="3"/>
      <c r="W246" s="13"/>
    </row>
    <row r="247" spans="2:23" s="343" customFormat="1" ht="24.95" customHeight="1" x14ac:dyDescent="0.25">
      <c r="B247" s="342" t="s">
        <v>1280</v>
      </c>
      <c r="C247" s="342" t="s">
        <v>289</v>
      </c>
      <c r="D247" s="2" t="s">
        <v>82</v>
      </c>
      <c r="E247" s="342"/>
      <c r="F247" s="342" t="s">
        <v>39</v>
      </c>
      <c r="G247" s="342" t="s">
        <v>1281</v>
      </c>
      <c r="H247" s="342"/>
      <c r="I247" s="8">
        <v>44929</v>
      </c>
      <c r="J247" s="2" t="str">
        <f t="shared" si="388"/>
        <v>JN-26/2023 grupa 2</v>
      </c>
      <c r="K247" s="18">
        <v>45250</v>
      </c>
      <c r="L247" s="4">
        <v>2354.25</v>
      </c>
      <c r="M247" s="4">
        <v>310.55</v>
      </c>
      <c r="N247" s="4">
        <f t="shared" si="389"/>
        <v>2664.8</v>
      </c>
      <c r="O247" s="2" t="s">
        <v>105</v>
      </c>
      <c r="P247" s="15">
        <f t="shared" si="390"/>
        <v>45250</v>
      </c>
      <c r="Q247" s="7">
        <f t="shared" si="353"/>
        <v>2664.8</v>
      </c>
      <c r="R247" s="342"/>
      <c r="S247" s="340"/>
      <c r="T247" s="341"/>
      <c r="U247" s="3"/>
      <c r="W247" s="13"/>
    </row>
    <row r="248" spans="2:23" s="347" customFormat="1" ht="24.95" customHeight="1" x14ac:dyDescent="0.25">
      <c r="B248" s="346" t="s">
        <v>1289</v>
      </c>
      <c r="C248" s="346" t="s">
        <v>289</v>
      </c>
      <c r="D248" s="2" t="s">
        <v>82</v>
      </c>
      <c r="E248" s="346"/>
      <c r="F248" s="346" t="s">
        <v>39</v>
      </c>
      <c r="G248" s="346" t="s">
        <v>1290</v>
      </c>
      <c r="H248" s="346"/>
      <c r="I248" s="8">
        <v>44958</v>
      </c>
      <c r="J248" s="2" t="str">
        <f t="shared" ref="J248" si="391">B248</f>
        <v>JN-26/2023 grupa 3</v>
      </c>
      <c r="K248" s="18">
        <v>44972</v>
      </c>
      <c r="L248" s="4">
        <v>922.44</v>
      </c>
      <c r="M248" s="4">
        <v>0</v>
      </c>
      <c r="N248" s="4">
        <f t="shared" ref="N248" si="392">L248+M248</f>
        <v>922.44</v>
      </c>
      <c r="O248" s="2" t="s">
        <v>105</v>
      </c>
      <c r="P248" s="15">
        <f t="shared" ref="P248" si="393">K248</f>
        <v>44972</v>
      </c>
      <c r="Q248" s="7">
        <f t="shared" ref="Q248" si="394">N248</f>
        <v>922.44</v>
      </c>
      <c r="R248" s="346"/>
      <c r="S248" s="344"/>
      <c r="T248" s="345"/>
      <c r="U248" s="3"/>
      <c r="W248" s="13"/>
    </row>
    <row r="249" spans="2:23" s="347" customFormat="1" ht="24.95" customHeight="1" x14ac:dyDescent="0.25">
      <c r="B249" s="346" t="s">
        <v>1291</v>
      </c>
      <c r="C249" s="346" t="s">
        <v>289</v>
      </c>
      <c r="D249" s="2" t="s">
        <v>82</v>
      </c>
      <c r="E249" s="346"/>
      <c r="F249" s="346" t="s">
        <v>39</v>
      </c>
      <c r="G249" s="346" t="s">
        <v>1292</v>
      </c>
      <c r="H249" s="346"/>
      <c r="I249" s="8">
        <v>44967</v>
      </c>
      <c r="J249" s="2" t="str">
        <f t="shared" ref="J249" si="395">B249</f>
        <v>JN-26/2023 grupa 4</v>
      </c>
      <c r="K249" s="18">
        <v>44985</v>
      </c>
      <c r="L249" s="4">
        <v>363.7</v>
      </c>
      <c r="M249" s="4">
        <v>46.25</v>
      </c>
      <c r="N249" s="4">
        <f t="shared" ref="N249" si="396">L249+M249</f>
        <v>409.95</v>
      </c>
      <c r="O249" s="2" t="s">
        <v>105</v>
      </c>
      <c r="P249" s="15">
        <f t="shared" ref="P249" si="397">K249</f>
        <v>44985</v>
      </c>
      <c r="Q249" s="7">
        <f t="shared" ref="Q249" si="398">N249</f>
        <v>409.95</v>
      </c>
      <c r="R249" s="346"/>
      <c r="S249" s="344"/>
      <c r="T249" s="345"/>
      <c r="U249" s="3"/>
      <c r="W249" s="13"/>
    </row>
    <row r="250" spans="2:23" s="347" customFormat="1" ht="24.95" customHeight="1" x14ac:dyDescent="0.25">
      <c r="B250" s="346" t="s">
        <v>1293</v>
      </c>
      <c r="C250" s="346" t="s">
        <v>289</v>
      </c>
      <c r="D250" s="2" t="s">
        <v>82</v>
      </c>
      <c r="E250" s="346"/>
      <c r="F250" s="346" t="s">
        <v>39</v>
      </c>
      <c r="G250" s="346" t="s">
        <v>1294</v>
      </c>
      <c r="H250" s="346"/>
      <c r="I250" s="8">
        <v>44986</v>
      </c>
      <c r="J250" s="2" t="str">
        <f t="shared" ref="J250:J256" si="399">B250</f>
        <v>JN-26/2023 grupa 5</v>
      </c>
      <c r="K250" s="18">
        <v>45111</v>
      </c>
      <c r="L250" s="4">
        <v>1710</v>
      </c>
      <c r="M250" s="4">
        <v>0</v>
      </c>
      <c r="N250" s="4">
        <f t="shared" ref="N250:N252" si="400">L250+M250</f>
        <v>1710</v>
      </c>
      <c r="O250" s="2" t="s">
        <v>105</v>
      </c>
      <c r="P250" s="15">
        <f t="shared" ref="P250:P252" si="401">K250</f>
        <v>45111</v>
      </c>
      <c r="Q250" s="7">
        <f t="shared" ref="Q250:Q252" si="402">N250</f>
        <v>1710</v>
      </c>
      <c r="R250" s="346"/>
      <c r="S250" s="344"/>
      <c r="T250" s="345"/>
      <c r="U250" s="3"/>
      <c r="W250" s="13"/>
    </row>
    <row r="251" spans="2:23" s="347" customFormat="1" ht="24.95" customHeight="1" x14ac:dyDescent="0.25">
      <c r="B251" s="346" t="s">
        <v>1295</v>
      </c>
      <c r="C251" s="346" t="s">
        <v>289</v>
      </c>
      <c r="D251" s="2" t="s">
        <v>82</v>
      </c>
      <c r="E251" s="346"/>
      <c r="F251" s="346" t="s">
        <v>39</v>
      </c>
      <c r="G251" s="346" t="s">
        <v>1284</v>
      </c>
      <c r="H251" s="346"/>
      <c r="I251" s="8">
        <v>44991</v>
      </c>
      <c r="J251" s="2" t="str">
        <f t="shared" si="399"/>
        <v>JN-26/2023 grupa 6</v>
      </c>
      <c r="K251" s="18">
        <v>45000</v>
      </c>
      <c r="L251" s="4">
        <v>1345.72</v>
      </c>
      <c r="M251" s="4">
        <v>0</v>
      </c>
      <c r="N251" s="4">
        <f t="shared" si="400"/>
        <v>1345.72</v>
      </c>
      <c r="O251" s="2" t="s">
        <v>105</v>
      </c>
      <c r="P251" s="15">
        <f t="shared" si="401"/>
        <v>45000</v>
      </c>
      <c r="Q251" s="7">
        <f t="shared" si="402"/>
        <v>1345.72</v>
      </c>
      <c r="R251" s="346"/>
      <c r="S251" s="344"/>
      <c r="T251" s="345"/>
      <c r="U251" s="3"/>
      <c r="W251" s="13"/>
    </row>
    <row r="252" spans="2:23" s="347" customFormat="1" ht="24.95" customHeight="1" x14ac:dyDescent="0.25">
      <c r="B252" s="346" t="s">
        <v>1296</v>
      </c>
      <c r="C252" s="346" t="s">
        <v>289</v>
      </c>
      <c r="D252" s="2" t="s">
        <v>82</v>
      </c>
      <c r="E252" s="346"/>
      <c r="F252" s="346" t="s">
        <v>39</v>
      </c>
      <c r="G252" s="346" t="s">
        <v>1297</v>
      </c>
      <c r="H252" s="346"/>
      <c r="I252" s="8">
        <v>44998</v>
      </c>
      <c r="J252" s="2" t="str">
        <f t="shared" si="399"/>
        <v>JN-26/2023 grupa 7</v>
      </c>
      <c r="K252" s="18">
        <v>45004</v>
      </c>
      <c r="L252" s="4">
        <v>127.62</v>
      </c>
      <c r="M252" s="4">
        <v>16.100000000000001</v>
      </c>
      <c r="N252" s="4">
        <f t="shared" si="400"/>
        <v>143.72</v>
      </c>
      <c r="O252" s="2" t="s">
        <v>105</v>
      </c>
      <c r="P252" s="15">
        <f t="shared" si="401"/>
        <v>45004</v>
      </c>
      <c r="Q252" s="7">
        <f t="shared" si="402"/>
        <v>143.72</v>
      </c>
      <c r="R252" s="346"/>
      <c r="S252" s="344"/>
      <c r="T252" s="345"/>
      <c r="U252" s="3"/>
      <c r="W252" s="13"/>
    </row>
    <row r="253" spans="2:23" s="347" customFormat="1" ht="24.95" customHeight="1" x14ac:dyDescent="0.25">
      <c r="B253" s="346" t="s">
        <v>1298</v>
      </c>
      <c r="C253" s="346" t="s">
        <v>289</v>
      </c>
      <c r="D253" s="2" t="s">
        <v>82</v>
      </c>
      <c r="E253" s="346"/>
      <c r="F253" s="346" t="s">
        <v>39</v>
      </c>
      <c r="G253" s="346" t="s">
        <v>1299</v>
      </c>
      <c r="H253" s="346"/>
      <c r="I253" s="8">
        <v>45006</v>
      </c>
      <c r="J253" s="2" t="str">
        <f t="shared" si="399"/>
        <v>JN-26/2023 grupa 8</v>
      </c>
      <c r="K253" s="18">
        <v>45015</v>
      </c>
      <c r="L253" s="4">
        <v>100.35</v>
      </c>
      <c r="M253" s="4">
        <v>12.42</v>
      </c>
      <c r="N253" s="4">
        <f t="shared" ref="N253" si="403">L253+M253</f>
        <v>112.77</v>
      </c>
      <c r="O253" s="2" t="s">
        <v>105</v>
      </c>
      <c r="P253" s="15">
        <f t="shared" ref="P253" si="404">K253</f>
        <v>45015</v>
      </c>
      <c r="Q253" s="7">
        <f t="shared" ref="Q253" si="405">N253</f>
        <v>112.77</v>
      </c>
      <c r="R253" s="346"/>
      <c r="S253" s="344"/>
      <c r="T253" s="345"/>
      <c r="U253" s="3"/>
      <c r="W253" s="13"/>
    </row>
    <row r="254" spans="2:23" s="347" customFormat="1" ht="24.95" customHeight="1" x14ac:dyDescent="0.25">
      <c r="B254" s="346" t="s">
        <v>1300</v>
      </c>
      <c r="C254" s="346" t="s">
        <v>289</v>
      </c>
      <c r="D254" s="2" t="s">
        <v>82</v>
      </c>
      <c r="E254" s="346"/>
      <c r="F254" s="346" t="s">
        <v>39</v>
      </c>
      <c r="G254" s="346" t="s">
        <v>1287</v>
      </c>
      <c r="H254" s="346"/>
      <c r="I254" s="8">
        <v>45007</v>
      </c>
      <c r="J254" s="2" t="str">
        <f t="shared" si="399"/>
        <v>JN-26/2023 grupa 9</v>
      </c>
      <c r="K254" s="18">
        <v>45260</v>
      </c>
      <c r="L254" s="4">
        <v>1309.27</v>
      </c>
      <c r="M254" s="4">
        <v>170.47</v>
      </c>
      <c r="N254" s="4">
        <f t="shared" ref="N254" si="406">L254+M254</f>
        <v>1479.74</v>
      </c>
      <c r="O254" s="2" t="s">
        <v>105</v>
      </c>
      <c r="P254" s="15">
        <f t="shared" ref="P254" si="407">K254</f>
        <v>45260</v>
      </c>
      <c r="Q254" s="7">
        <f t="shared" ref="Q254" si="408">N254</f>
        <v>1479.74</v>
      </c>
      <c r="R254" s="346"/>
      <c r="S254" s="344"/>
      <c r="T254" s="345"/>
      <c r="U254" s="3"/>
      <c r="W254" s="13"/>
    </row>
    <row r="255" spans="2:23" s="347" customFormat="1" ht="24.95" customHeight="1" x14ac:dyDescent="0.25">
      <c r="B255" s="346" t="s">
        <v>1301</v>
      </c>
      <c r="C255" s="346" t="s">
        <v>289</v>
      </c>
      <c r="D255" s="2" t="s">
        <v>82</v>
      </c>
      <c r="E255" s="346"/>
      <c r="F255" s="346" t="s">
        <v>39</v>
      </c>
      <c r="G255" s="346" t="s">
        <v>1286</v>
      </c>
      <c r="H255" s="346"/>
      <c r="I255" s="8">
        <v>45027</v>
      </c>
      <c r="J255" s="2" t="str">
        <f t="shared" si="399"/>
        <v>JN-26/2023 grupa 10</v>
      </c>
      <c r="K255" s="18">
        <v>45077</v>
      </c>
      <c r="L255" s="4">
        <v>1062.75</v>
      </c>
      <c r="M255" s="4">
        <v>130.85</v>
      </c>
      <c r="N255" s="4">
        <f t="shared" ref="N255" si="409">L255+M255</f>
        <v>1193.5999999999999</v>
      </c>
      <c r="O255" s="2" t="s">
        <v>105</v>
      </c>
      <c r="P255" s="15">
        <f t="shared" ref="P255" si="410">K255</f>
        <v>45077</v>
      </c>
      <c r="Q255" s="7">
        <f t="shared" ref="Q255" si="411">N255</f>
        <v>1193.5999999999999</v>
      </c>
      <c r="R255" s="346"/>
      <c r="S255" s="344"/>
      <c r="T255" s="345"/>
      <c r="U255" s="3"/>
      <c r="W255" s="13"/>
    </row>
    <row r="256" spans="2:23" s="347" customFormat="1" ht="24.95" customHeight="1" x14ac:dyDescent="0.25">
      <c r="B256" s="346" t="s">
        <v>1302</v>
      </c>
      <c r="C256" s="346" t="s">
        <v>289</v>
      </c>
      <c r="D256" s="2" t="s">
        <v>82</v>
      </c>
      <c r="E256" s="346"/>
      <c r="F256" s="346" t="s">
        <v>39</v>
      </c>
      <c r="G256" s="346" t="s">
        <v>1303</v>
      </c>
      <c r="H256" s="346"/>
      <c r="I256" s="8">
        <v>45012</v>
      </c>
      <c r="J256" s="2" t="str">
        <f t="shared" si="399"/>
        <v>JN-26/2023 grupa 11</v>
      </c>
      <c r="K256" s="18">
        <v>45020</v>
      </c>
      <c r="L256" s="4">
        <v>327.05</v>
      </c>
      <c r="M256" s="4">
        <v>41.07</v>
      </c>
      <c r="N256" s="4">
        <f t="shared" ref="N256" si="412">L256+M256</f>
        <v>368.12</v>
      </c>
      <c r="O256" s="2" t="s">
        <v>105</v>
      </c>
      <c r="P256" s="15">
        <f t="shared" ref="P256" si="413">K256</f>
        <v>45020</v>
      </c>
      <c r="Q256" s="7">
        <f t="shared" ref="Q256" si="414">N256</f>
        <v>368.12</v>
      </c>
      <c r="R256" s="346"/>
      <c r="S256" s="344"/>
      <c r="T256" s="345"/>
      <c r="U256" s="3"/>
      <c r="W256" s="13"/>
    </row>
    <row r="257" spans="2:23" s="347" customFormat="1" ht="24.95" customHeight="1" x14ac:dyDescent="0.25">
      <c r="B257" s="346" t="s">
        <v>1304</v>
      </c>
      <c r="C257" s="346" t="s">
        <v>289</v>
      </c>
      <c r="D257" s="2" t="s">
        <v>82</v>
      </c>
      <c r="E257" s="346"/>
      <c r="F257" s="346" t="s">
        <v>39</v>
      </c>
      <c r="G257" s="346" t="s">
        <v>1305</v>
      </c>
      <c r="H257" s="346"/>
      <c r="I257" s="8">
        <v>45015</v>
      </c>
      <c r="J257" s="2" t="str">
        <f t="shared" ref="J257:J270" si="415">B257</f>
        <v>JN-26/2023 grupa 12</v>
      </c>
      <c r="K257" s="18">
        <v>45072</v>
      </c>
      <c r="L257" s="4">
        <v>241.92</v>
      </c>
      <c r="M257" s="4">
        <v>23.58</v>
      </c>
      <c r="N257" s="4">
        <f t="shared" ref="N257" si="416">L257+M257</f>
        <v>265.5</v>
      </c>
      <c r="O257" s="2" t="s">
        <v>105</v>
      </c>
      <c r="P257" s="15">
        <f t="shared" ref="P257" si="417">K257</f>
        <v>45072</v>
      </c>
      <c r="Q257" s="7">
        <f t="shared" ref="Q257" si="418">N257</f>
        <v>265.5</v>
      </c>
      <c r="R257" s="346"/>
      <c r="S257" s="344"/>
      <c r="T257" s="345"/>
      <c r="U257" s="3"/>
      <c r="W257" s="13"/>
    </row>
    <row r="258" spans="2:23" s="347" customFormat="1" ht="24.95" customHeight="1" x14ac:dyDescent="0.25">
      <c r="B258" s="346" t="s">
        <v>1306</v>
      </c>
      <c r="C258" s="346" t="s">
        <v>289</v>
      </c>
      <c r="D258" s="2" t="s">
        <v>82</v>
      </c>
      <c r="E258" s="346"/>
      <c r="F258" s="346" t="s">
        <v>39</v>
      </c>
      <c r="G258" s="346" t="s">
        <v>1307</v>
      </c>
      <c r="H258" s="346"/>
      <c r="I258" s="8">
        <v>45034</v>
      </c>
      <c r="J258" s="2" t="str">
        <f t="shared" si="415"/>
        <v>JN-26/2023 grupa 13</v>
      </c>
      <c r="K258" s="18">
        <v>45037</v>
      </c>
      <c r="L258" s="4">
        <v>223.96</v>
      </c>
      <c r="M258" s="4">
        <v>30.04</v>
      </c>
      <c r="N258" s="4">
        <f t="shared" ref="N258" si="419">L258+M258</f>
        <v>254</v>
      </c>
      <c r="O258" s="2" t="s">
        <v>105</v>
      </c>
      <c r="P258" s="15">
        <f t="shared" ref="P258" si="420">K258</f>
        <v>45037</v>
      </c>
      <c r="Q258" s="7">
        <f t="shared" ref="Q258" si="421">N258</f>
        <v>254</v>
      </c>
      <c r="R258" s="346"/>
      <c r="S258" s="344"/>
      <c r="T258" s="345"/>
      <c r="U258" s="3"/>
      <c r="W258" s="13"/>
    </row>
    <row r="259" spans="2:23" s="347" customFormat="1" ht="24.95" customHeight="1" x14ac:dyDescent="0.25">
      <c r="B259" s="346" t="s">
        <v>1308</v>
      </c>
      <c r="C259" s="346" t="s">
        <v>289</v>
      </c>
      <c r="D259" s="2" t="s">
        <v>82</v>
      </c>
      <c r="E259" s="346"/>
      <c r="F259" s="346" t="s">
        <v>39</v>
      </c>
      <c r="G259" s="346" t="s">
        <v>1285</v>
      </c>
      <c r="H259" s="346"/>
      <c r="I259" s="8">
        <v>45042</v>
      </c>
      <c r="J259" s="2" t="str">
        <f t="shared" si="415"/>
        <v>JN-26/2023 grupa 14</v>
      </c>
      <c r="K259" s="18">
        <v>45064</v>
      </c>
      <c r="L259" s="4">
        <v>813.95</v>
      </c>
      <c r="M259" s="4">
        <v>118.05</v>
      </c>
      <c r="N259" s="4">
        <f t="shared" ref="N259:N263" si="422">L259+M259</f>
        <v>932</v>
      </c>
      <c r="O259" s="2" t="s">
        <v>105</v>
      </c>
      <c r="P259" s="15">
        <f t="shared" ref="P259:P263" si="423">K259</f>
        <v>45064</v>
      </c>
      <c r="Q259" s="7">
        <f t="shared" ref="Q259:Q263" si="424">N259</f>
        <v>932</v>
      </c>
      <c r="R259" s="346"/>
      <c r="S259" s="344"/>
      <c r="T259" s="345"/>
      <c r="U259" s="3"/>
      <c r="W259" s="13"/>
    </row>
    <row r="260" spans="2:23" s="347" customFormat="1" ht="24.95" customHeight="1" x14ac:dyDescent="0.25">
      <c r="B260" s="346" t="s">
        <v>1309</v>
      </c>
      <c r="C260" s="346" t="s">
        <v>289</v>
      </c>
      <c r="D260" s="2" t="s">
        <v>82</v>
      </c>
      <c r="E260" s="346"/>
      <c r="F260" s="346" t="s">
        <v>39</v>
      </c>
      <c r="G260" s="346" t="s">
        <v>1310</v>
      </c>
      <c r="H260" s="346"/>
      <c r="I260" s="8">
        <v>45049</v>
      </c>
      <c r="J260" s="2" t="str">
        <f t="shared" si="415"/>
        <v>JN-26/2023 grupa 15</v>
      </c>
      <c r="K260" s="18">
        <v>45251</v>
      </c>
      <c r="L260" s="4">
        <v>2862.77</v>
      </c>
      <c r="M260" s="4">
        <v>367.15</v>
      </c>
      <c r="N260" s="4">
        <f t="shared" si="422"/>
        <v>3229.92</v>
      </c>
      <c r="O260" s="2" t="s">
        <v>105</v>
      </c>
      <c r="P260" s="15">
        <f t="shared" si="423"/>
        <v>45251</v>
      </c>
      <c r="Q260" s="7">
        <f t="shared" si="424"/>
        <v>3229.92</v>
      </c>
      <c r="R260" s="346"/>
      <c r="S260" s="344"/>
      <c r="T260" s="345"/>
      <c r="U260" s="3"/>
      <c r="W260" s="13"/>
    </row>
    <row r="261" spans="2:23" s="347" customFormat="1" ht="24.95" customHeight="1" x14ac:dyDescent="0.25">
      <c r="B261" s="346" t="s">
        <v>1311</v>
      </c>
      <c r="C261" s="346" t="s">
        <v>289</v>
      </c>
      <c r="D261" s="2" t="s">
        <v>82</v>
      </c>
      <c r="E261" s="346"/>
      <c r="F261" s="346" t="s">
        <v>39</v>
      </c>
      <c r="G261" s="346" t="s">
        <v>1312</v>
      </c>
      <c r="H261" s="346"/>
      <c r="I261" s="8">
        <v>45054</v>
      </c>
      <c r="J261" s="2" t="str">
        <f t="shared" si="415"/>
        <v>JN-26/2023 grupa 16</v>
      </c>
      <c r="K261" s="18">
        <v>45063</v>
      </c>
      <c r="L261" s="4">
        <v>58.24</v>
      </c>
      <c r="M261" s="4">
        <v>7.36</v>
      </c>
      <c r="N261" s="4">
        <f t="shared" si="422"/>
        <v>65.600000000000009</v>
      </c>
      <c r="O261" s="2" t="s">
        <v>105</v>
      </c>
      <c r="P261" s="15">
        <f t="shared" si="423"/>
        <v>45063</v>
      </c>
      <c r="Q261" s="7">
        <f t="shared" si="424"/>
        <v>65.600000000000009</v>
      </c>
      <c r="R261" s="346"/>
      <c r="S261" s="344"/>
      <c r="T261" s="345"/>
      <c r="U261" s="3"/>
      <c r="W261" s="13"/>
    </row>
    <row r="262" spans="2:23" s="347" customFormat="1" ht="24.95" customHeight="1" x14ac:dyDescent="0.25">
      <c r="B262" s="346" t="s">
        <v>1313</v>
      </c>
      <c r="C262" s="346" t="s">
        <v>289</v>
      </c>
      <c r="D262" s="2" t="s">
        <v>82</v>
      </c>
      <c r="E262" s="346"/>
      <c r="F262" s="346" t="s">
        <v>39</v>
      </c>
      <c r="G262" s="346" t="s">
        <v>1288</v>
      </c>
      <c r="H262" s="346"/>
      <c r="I262" s="8">
        <v>45062</v>
      </c>
      <c r="J262" s="2" t="str">
        <f t="shared" si="415"/>
        <v>JN-26/2023 grupa 17</v>
      </c>
      <c r="K262" s="18">
        <v>45065</v>
      </c>
      <c r="L262" s="4">
        <v>193.31</v>
      </c>
      <c r="M262" s="4">
        <v>24.67</v>
      </c>
      <c r="N262" s="4">
        <f t="shared" si="422"/>
        <v>217.98000000000002</v>
      </c>
      <c r="O262" s="2" t="s">
        <v>105</v>
      </c>
      <c r="P262" s="15">
        <f t="shared" si="423"/>
        <v>45065</v>
      </c>
      <c r="Q262" s="7">
        <f t="shared" si="424"/>
        <v>217.98000000000002</v>
      </c>
      <c r="R262" s="346"/>
      <c r="S262" s="344"/>
      <c r="T262" s="345"/>
      <c r="U262" s="3"/>
      <c r="W262" s="13"/>
    </row>
    <row r="263" spans="2:23" s="347" customFormat="1" ht="24.95" customHeight="1" x14ac:dyDescent="0.25">
      <c r="B263" s="346" t="s">
        <v>1314</v>
      </c>
      <c r="C263" s="346" t="s">
        <v>289</v>
      </c>
      <c r="D263" s="2" t="s">
        <v>82</v>
      </c>
      <c r="E263" s="346"/>
      <c r="F263" s="346" t="s">
        <v>39</v>
      </c>
      <c r="G263" s="346" t="s">
        <v>1315</v>
      </c>
      <c r="H263" s="346"/>
      <c r="I263" s="8">
        <v>45063</v>
      </c>
      <c r="J263" s="2" t="str">
        <f t="shared" si="415"/>
        <v>JN-26/2023 grupa 18</v>
      </c>
      <c r="K263" s="18">
        <v>45070</v>
      </c>
      <c r="L263" s="4">
        <v>1622</v>
      </c>
      <c r="M263" s="4">
        <v>0</v>
      </c>
      <c r="N263" s="4">
        <f t="shared" si="422"/>
        <v>1622</v>
      </c>
      <c r="O263" s="2" t="s">
        <v>105</v>
      </c>
      <c r="P263" s="15">
        <f t="shared" si="423"/>
        <v>45070</v>
      </c>
      <c r="Q263" s="7">
        <f t="shared" si="424"/>
        <v>1622</v>
      </c>
      <c r="R263" s="346"/>
      <c r="S263" s="344"/>
      <c r="T263" s="345"/>
      <c r="U263" s="3"/>
      <c r="W263" s="13"/>
    </row>
    <row r="264" spans="2:23" s="347" customFormat="1" ht="24.95" customHeight="1" x14ac:dyDescent="0.25">
      <c r="B264" s="346" t="s">
        <v>1316</v>
      </c>
      <c r="C264" s="346" t="s">
        <v>289</v>
      </c>
      <c r="D264" s="2" t="s">
        <v>82</v>
      </c>
      <c r="E264" s="346"/>
      <c r="F264" s="346" t="s">
        <v>39</v>
      </c>
      <c r="G264" s="346" t="s">
        <v>1317</v>
      </c>
      <c r="H264" s="346"/>
      <c r="I264" s="3" t="s">
        <v>1318</v>
      </c>
      <c r="J264" s="2" t="str">
        <f t="shared" si="415"/>
        <v>JN-26/2023 grupa 19</v>
      </c>
      <c r="K264" s="18">
        <v>45072</v>
      </c>
      <c r="L264" s="4">
        <v>113.28</v>
      </c>
      <c r="M264" s="4">
        <v>14.38</v>
      </c>
      <c r="N264" s="4">
        <f t="shared" ref="N264" si="425">L264+M264</f>
        <v>127.66</v>
      </c>
      <c r="O264" s="2" t="s">
        <v>105</v>
      </c>
      <c r="P264" s="15">
        <f t="shared" ref="P264" si="426">K264</f>
        <v>45072</v>
      </c>
      <c r="Q264" s="7">
        <f t="shared" ref="Q264" si="427">N264</f>
        <v>127.66</v>
      </c>
      <c r="R264" s="346"/>
      <c r="S264" s="344"/>
      <c r="T264" s="345"/>
      <c r="U264" s="3"/>
      <c r="W264" s="13"/>
    </row>
    <row r="265" spans="2:23" s="347" customFormat="1" ht="24.95" customHeight="1" x14ac:dyDescent="0.25">
      <c r="B265" s="346" t="s">
        <v>1319</v>
      </c>
      <c r="C265" s="346" t="s">
        <v>289</v>
      </c>
      <c r="D265" s="2" t="s">
        <v>82</v>
      </c>
      <c r="E265" s="346"/>
      <c r="F265" s="346" t="s">
        <v>39</v>
      </c>
      <c r="G265" s="346" t="s">
        <v>1320</v>
      </c>
      <c r="H265" s="346"/>
      <c r="I265" s="8">
        <v>45062</v>
      </c>
      <c r="J265" s="2" t="str">
        <f t="shared" si="415"/>
        <v>JN-26/2023 grupa 20</v>
      </c>
      <c r="K265" s="18">
        <v>45072</v>
      </c>
      <c r="L265" s="4">
        <v>126.55</v>
      </c>
      <c r="M265" s="4">
        <v>16.11</v>
      </c>
      <c r="N265" s="4">
        <f t="shared" ref="N265:N266" si="428">L265+M265</f>
        <v>142.66</v>
      </c>
      <c r="O265" s="2" t="s">
        <v>105</v>
      </c>
      <c r="P265" s="15">
        <f t="shared" ref="P265:P266" si="429">K265</f>
        <v>45072</v>
      </c>
      <c r="Q265" s="7">
        <f t="shared" ref="Q265:Q266" si="430">N265</f>
        <v>142.66</v>
      </c>
      <c r="R265" s="346"/>
      <c r="S265" s="344"/>
      <c r="T265" s="345"/>
      <c r="U265" s="3"/>
      <c r="W265" s="13"/>
    </row>
    <row r="266" spans="2:23" s="347" customFormat="1" ht="24.95" customHeight="1" x14ac:dyDescent="0.25">
      <c r="B266" s="346" t="s">
        <v>1321</v>
      </c>
      <c r="C266" s="346" t="s">
        <v>289</v>
      </c>
      <c r="D266" s="2" t="s">
        <v>82</v>
      </c>
      <c r="E266" s="346"/>
      <c r="F266" s="346" t="s">
        <v>39</v>
      </c>
      <c r="G266" s="346" t="s">
        <v>1322</v>
      </c>
      <c r="H266" s="346"/>
      <c r="I266" s="8">
        <v>45070</v>
      </c>
      <c r="J266" s="2" t="str">
        <f t="shared" si="415"/>
        <v>JN-26/2023 grupa 21</v>
      </c>
      <c r="K266" s="18">
        <v>45070</v>
      </c>
      <c r="L266" s="4">
        <v>80.62</v>
      </c>
      <c r="M266" s="4">
        <v>10.24</v>
      </c>
      <c r="N266" s="4">
        <f t="shared" si="428"/>
        <v>90.86</v>
      </c>
      <c r="O266" s="2" t="s">
        <v>105</v>
      </c>
      <c r="P266" s="15">
        <f t="shared" si="429"/>
        <v>45070</v>
      </c>
      <c r="Q266" s="7">
        <f t="shared" si="430"/>
        <v>90.86</v>
      </c>
      <c r="R266" s="346"/>
      <c r="S266" s="344"/>
      <c r="T266" s="345"/>
      <c r="U266" s="3"/>
      <c r="W266" s="13"/>
    </row>
    <row r="267" spans="2:23" s="347" customFormat="1" ht="24.95" customHeight="1" x14ac:dyDescent="0.25">
      <c r="B267" s="346" t="s">
        <v>1323</v>
      </c>
      <c r="C267" s="346" t="s">
        <v>289</v>
      </c>
      <c r="D267" s="2" t="s">
        <v>82</v>
      </c>
      <c r="E267" s="346"/>
      <c r="F267" s="346" t="s">
        <v>39</v>
      </c>
      <c r="G267" s="346" t="s">
        <v>1324</v>
      </c>
      <c r="H267" s="346"/>
      <c r="I267" s="8">
        <v>45082</v>
      </c>
      <c r="J267" s="2" t="str">
        <f t="shared" si="415"/>
        <v>JN-26/2023 grupa 22</v>
      </c>
      <c r="K267" s="18">
        <v>45223</v>
      </c>
      <c r="L267" s="4">
        <v>1569.63</v>
      </c>
      <c r="M267" s="4">
        <v>203.03</v>
      </c>
      <c r="N267" s="4">
        <f t="shared" ref="N267" si="431">L267+M267</f>
        <v>1772.66</v>
      </c>
      <c r="O267" s="2" t="s">
        <v>105</v>
      </c>
      <c r="P267" s="15">
        <f t="shared" ref="P267" si="432">K267</f>
        <v>45223</v>
      </c>
      <c r="Q267" s="7">
        <f t="shared" ref="Q267" si="433">N267</f>
        <v>1772.66</v>
      </c>
      <c r="R267" s="346"/>
      <c r="S267" s="344"/>
      <c r="T267" s="345"/>
      <c r="U267" s="3"/>
      <c r="W267" s="13"/>
    </row>
    <row r="268" spans="2:23" s="347" customFormat="1" ht="24.95" customHeight="1" x14ac:dyDescent="0.25">
      <c r="B268" s="346" t="s">
        <v>1325</v>
      </c>
      <c r="C268" s="346" t="s">
        <v>289</v>
      </c>
      <c r="D268" s="2" t="s">
        <v>82</v>
      </c>
      <c r="E268" s="346"/>
      <c r="F268" s="346" t="s">
        <v>39</v>
      </c>
      <c r="G268" s="346" t="s">
        <v>1283</v>
      </c>
      <c r="H268" s="346"/>
      <c r="I268" s="8">
        <v>45097</v>
      </c>
      <c r="J268" s="2" t="str">
        <f t="shared" si="415"/>
        <v>JN-26/2023 grupa 23</v>
      </c>
      <c r="K268" s="18">
        <v>45110</v>
      </c>
      <c r="L268" s="4">
        <v>644.61</v>
      </c>
      <c r="M268" s="4">
        <v>82.83</v>
      </c>
      <c r="N268" s="4">
        <f t="shared" ref="N268:N270" si="434">L268+M268</f>
        <v>727.44</v>
      </c>
      <c r="O268" s="2" t="s">
        <v>105</v>
      </c>
      <c r="P268" s="15">
        <f t="shared" ref="P268:P270" si="435">K268</f>
        <v>45110</v>
      </c>
      <c r="Q268" s="7">
        <f t="shared" ref="Q268:Q270" si="436">N268</f>
        <v>727.44</v>
      </c>
      <c r="R268" s="346"/>
      <c r="S268" s="344"/>
      <c r="T268" s="345"/>
      <c r="U268" s="3"/>
      <c r="W268" s="13"/>
    </row>
    <row r="269" spans="2:23" s="347" customFormat="1" ht="24.95" customHeight="1" x14ac:dyDescent="0.25">
      <c r="B269" s="346" t="s">
        <v>1326</v>
      </c>
      <c r="C269" s="346" t="s">
        <v>289</v>
      </c>
      <c r="D269" s="2" t="s">
        <v>82</v>
      </c>
      <c r="E269" s="346"/>
      <c r="F269" s="346" t="s">
        <v>39</v>
      </c>
      <c r="G269" s="346" t="s">
        <v>1327</v>
      </c>
      <c r="H269" s="346"/>
      <c r="I269" s="8">
        <v>45117</v>
      </c>
      <c r="J269" s="2" t="str">
        <f t="shared" si="415"/>
        <v>JN-26/2023 grupa 24</v>
      </c>
      <c r="K269" s="18">
        <v>45193</v>
      </c>
      <c r="L269" s="4">
        <v>332.89</v>
      </c>
      <c r="M269" s="4">
        <v>46.88</v>
      </c>
      <c r="N269" s="4">
        <f t="shared" si="434"/>
        <v>379.77</v>
      </c>
      <c r="O269" s="2" t="s">
        <v>105</v>
      </c>
      <c r="P269" s="15">
        <f t="shared" si="435"/>
        <v>45193</v>
      </c>
      <c r="Q269" s="7">
        <f t="shared" si="436"/>
        <v>379.77</v>
      </c>
      <c r="R269" s="346"/>
      <c r="S269" s="344"/>
      <c r="T269" s="345"/>
      <c r="U269" s="3"/>
      <c r="W269" s="13"/>
    </row>
    <row r="270" spans="2:23" s="343" customFormat="1" ht="24.95" customHeight="1" x14ac:dyDescent="0.25">
      <c r="B270" s="346" t="s">
        <v>1328</v>
      </c>
      <c r="C270" s="346" t="s">
        <v>289</v>
      </c>
      <c r="D270" s="2" t="s">
        <v>82</v>
      </c>
      <c r="E270" s="346"/>
      <c r="F270" s="346" t="s">
        <v>39</v>
      </c>
      <c r="G270" s="342" t="s">
        <v>1329</v>
      </c>
      <c r="H270" s="342"/>
      <c r="I270" s="8">
        <v>45120</v>
      </c>
      <c r="J270" s="2" t="str">
        <f t="shared" si="415"/>
        <v>JN-26/2023 grupa 25</v>
      </c>
      <c r="K270" s="18">
        <v>45218</v>
      </c>
      <c r="L270" s="4">
        <v>391</v>
      </c>
      <c r="M270" s="4">
        <v>49.22</v>
      </c>
      <c r="N270" s="4">
        <f t="shared" si="434"/>
        <v>440.22</v>
      </c>
      <c r="O270" s="2" t="s">
        <v>105</v>
      </c>
      <c r="P270" s="15">
        <f t="shared" si="435"/>
        <v>45218</v>
      </c>
      <c r="Q270" s="7">
        <f t="shared" si="436"/>
        <v>440.22</v>
      </c>
      <c r="R270" s="342"/>
      <c r="S270" s="340"/>
      <c r="T270" s="341"/>
      <c r="U270" s="3"/>
      <c r="W270" s="13"/>
    </row>
    <row r="271" spans="2:23" s="347" customFormat="1" ht="24.95" customHeight="1" x14ac:dyDescent="0.25">
      <c r="B271" s="346" t="s">
        <v>1330</v>
      </c>
      <c r="C271" s="346" t="s">
        <v>289</v>
      </c>
      <c r="D271" s="2" t="s">
        <v>82</v>
      </c>
      <c r="E271" s="346"/>
      <c r="F271" s="346" t="s">
        <v>39</v>
      </c>
      <c r="G271" s="346" t="s">
        <v>1331</v>
      </c>
      <c r="H271" s="346"/>
      <c r="I271" s="8">
        <v>45176</v>
      </c>
      <c r="J271" s="2" t="str">
        <f t="shared" ref="J271:J276" si="437">B271</f>
        <v>JN-26/2023 grupa 26</v>
      </c>
      <c r="K271" s="18">
        <v>45203</v>
      </c>
      <c r="L271" s="4">
        <v>1596.36</v>
      </c>
      <c r="M271" s="4">
        <v>205.11</v>
      </c>
      <c r="N271" s="4">
        <f t="shared" ref="N271:N276" si="438">L271+M271</f>
        <v>1801.4699999999998</v>
      </c>
      <c r="O271" s="2" t="s">
        <v>105</v>
      </c>
      <c r="P271" s="15">
        <f t="shared" ref="P271:P276" si="439">K271</f>
        <v>45203</v>
      </c>
      <c r="Q271" s="7">
        <f t="shared" ref="Q271:Q276" si="440">N271</f>
        <v>1801.4699999999998</v>
      </c>
      <c r="R271" s="346"/>
      <c r="S271" s="344"/>
      <c r="T271" s="345"/>
      <c r="U271" s="3"/>
      <c r="W271" s="13"/>
    </row>
    <row r="272" spans="2:23" s="347" customFormat="1" ht="24.95" customHeight="1" x14ac:dyDescent="0.25">
      <c r="B272" s="346" t="s">
        <v>1332</v>
      </c>
      <c r="C272" s="346" t="s">
        <v>289</v>
      </c>
      <c r="D272" s="2" t="s">
        <v>82</v>
      </c>
      <c r="E272" s="346"/>
      <c r="F272" s="346" t="s">
        <v>39</v>
      </c>
      <c r="G272" s="346" t="s">
        <v>1333</v>
      </c>
      <c r="H272" s="346"/>
      <c r="I272" s="8">
        <v>45188</v>
      </c>
      <c r="J272" s="2" t="str">
        <f t="shared" si="437"/>
        <v>JN-26/2023 grupa 27</v>
      </c>
      <c r="K272" s="18">
        <v>45194</v>
      </c>
      <c r="L272" s="4">
        <v>139.91999999999999</v>
      </c>
      <c r="M272" s="4">
        <v>17.88</v>
      </c>
      <c r="N272" s="4">
        <f t="shared" si="438"/>
        <v>157.79999999999998</v>
      </c>
      <c r="O272" s="2" t="s">
        <v>105</v>
      </c>
      <c r="P272" s="15">
        <f t="shared" si="439"/>
        <v>45194</v>
      </c>
      <c r="Q272" s="7">
        <f t="shared" si="440"/>
        <v>157.79999999999998</v>
      </c>
      <c r="R272" s="346"/>
      <c r="S272" s="344"/>
      <c r="T272" s="345"/>
      <c r="U272" s="3"/>
      <c r="W272" s="13"/>
    </row>
    <row r="273" spans="2:23" s="347" customFormat="1" ht="24.95" customHeight="1" x14ac:dyDescent="0.25">
      <c r="B273" s="346" t="s">
        <v>1334</v>
      </c>
      <c r="C273" s="346" t="s">
        <v>289</v>
      </c>
      <c r="D273" s="2" t="s">
        <v>82</v>
      </c>
      <c r="E273" s="346"/>
      <c r="F273" s="346" t="s">
        <v>39</v>
      </c>
      <c r="G273" s="346" t="s">
        <v>1486</v>
      </c>
      <c r="H273" s="346"/>
      <c r="I273" s="8">
        <v>45082</v>
      </c>
      <c r="J273" s="2" t="str">
        <f t="shared" si="437"/>
        <v>JN-26/2023 grupa 28</v>
      </c>
      <c r="K273" s="18">
        <v>45228</v>
      </c>
      <c r="L273" s="4">
        <v>531.78</v>
      </c>
      <c r="M273" s="4">
        <v>68.22</v>
      </c>
      <c r="N273" s="4">
        <f t="shared" si="438"/>
        <v>600</v>
      </c>
      <c r="O273" s="2" t="s">
        <v>105</v>
      </c>
      <c r="P273" s="15">
        <f t="shared" si="439"/>
        <v>45228</v>
      </c>
      <c r="Q273" s="7">
        <f t="shared" si="440"/>
        <v>600</v>
      </c>
      <c r="R273" s="346"/>
      <c r="S273" s="344"/>
      <c r="T273" s="345"/>
      <c r="U273" s="3"/>
      <c r="W273" s="13"/>
    </row>
    <row r="274" spans="2:23" s="83" customFormat="1" ht="24.95" customHeight="1" x14ac:dyDescent="0.25">
      <c r="B274" s="80" t="s">
        <v>1335</v>
      </c>
      <c r="C274" s="80" t="s">
        <v>290</v>
      </c>
      <c r="D274" s="2" t="s">
        <v>291</v>
      </c>
      <c r="E274" s="80"/>
      <c r="F274" s="346" t="s">
        <v>39</v>
      </c>
      <c r="G274" s="80" t="s">
        <v>1020</v>
      </c>
      <c r="H274" s="80"/>
      <c r="I274" s="3">
        <v>44935</v>
      </c>
      <c r="J274" s="2" t="str">
        <f t="shared" si="437"/>
        <v>JN-27/2023 grupa 1</v>
      </c>
      <c r="K274" s="18">
        <v>45246</v>
      </c>
      <c r="L274" s="4">
        <v>5025</v>
      </c>
      <c r="M274" s="4">
        <v>0</v>
      </c>
      <c r="N274" s="4">
        <f t="shared" si="438"/>
        <v>5025</v>
      </c>
      <c r="O274" s="2" t="s">
        <v>105</v>
      </c>
      <c r="P274" s="15">
        <f t="shared" si="439"/>
        <v>45246</v>
      </c>
      <c r="Q274" s="7">
        <f t="shared" si="440"/>
        <v>5025</v>
      </c>
      <c r="R274" s="80"/>
      <c r="S274" s="81"/>
      <c r="T274" s="82"/>
      <c r="U274" s="3"/>
      <c r="W274" s="13"/>
    </row>
    <row r="275" spans="2:23" s="347" customFormat="1" ht="24.95" customHeight="1" x14ac:dyDescent="0.25">
      <c r="B275" s="346" t="s">
        <v>1336</v>
      </c>
      <c r="C275" s="346" t="s">
        <v>290</v>
      </c>
      <c r="D275" s="2" t="s">
        <v>291</v>
      </c>
      <c r="E275" s="346"/>
      <c r="F275" s="346" t="s">
        <v>39</v>
      </c>
      <c r="G275" s="346" t="s">
        <v>1337</v>
      </c>
      <c r="H275" s="346"/>
      <c r="I275" s="3">
        <v>45048</v>
      </c>
      <c r="J275" s="2" t="str">
        <f t="shared" si="437"/>
        <v>JN-27/2023 grupa 2</v>
      </c>
      <c r="K275" s="18">
        <v>45229</v>
      </c>
      <c r="L275" s="4">
        <v>3910</v>
      </c>
      <c r="M275" s="4">
        <v>0</v>
      </c>
      <c r="N275" s="4">
        <f t="shared" si="438"/>
        <v>3910</v>
      </c>
      <c r="O275" s="2" t="s">
        <v>105</v>
      </c>
      <c r="P275" s="15">
        <f t="shared" si="439"/>
        <v>45229</v>
      </c>
      <c r="Q275" s="7">
        <f t="shared" si="440"/>
        <v>3910</v>
      </c>
      <c r="R275" s="346"/>
      <c r="S275" s="344"/>
      <c r="T275" s="345"/>
      <c r="U275" s="3"/>
      <c r="W275" s="13"/>
    </row>
    <row r="276" spans="2:23" s="347" customFormat="1" ht="24.95" customHeight="1" x14ac:dyDescent="0.25">
      <c r="B276" s="346" t="s">
        <v>1338</v>
      </c>
      <c r="C276" s="346" t="s">
        <v>290</v>
      </c>
      <c r="D276" s="2" t="s">
        <v>291</v>
      </c>
      <c r="E276" s="346"/>
      <c r="F276" s="346" t="s">
        <v>39</v>
      </c>
      <c r="G276" s="346" t="s">
        <v>1339</v>
      </c>
      <c r="H276" s="346"/>
      <c r="I276" s="8">
        <v>45184</v>
      </c>
      <c r="J276" s="2" t="str">
        <f t="shared" si="437"/>
        <v>JN-27/2023 grupa 3</v>
      </c>
      <c r="K276" s="18">
        <v>45189</v>
      </c>
      <c r="L276" s="4">
        <v>147.6</v>
      </c>
      <c r="M276" s="4">
        <v>0</v>
      </c>
      <c r="N276" s="4">
        <f t="shared" si="438"/>
        <v>147.6</v>
      </c>
      <c r="O276" s="2" t="s">
        <v>105</v>
      </c>
      <c r="P276" s="15">
        <f t="shared" si="439"/>
        <v>45189</v>
      </c>
      <c r="Q276" s="7">
        <f t="shared" si="440"/>
        <v>147.6</v>
      </c>
      <c r="R276" s="346"/>
      <c r="S276" s="344"/>
      <c r="T276" s="345"/>
      <c r="U276" s="3"/>
      <c r="W276" s="13"/>
    </row>
    <row r="277" spans="2:23" s="83" customFormat="1" ht="24.95" customHeight="1" x14ac:dyDescent="0.25">
      <c r="B277" s="348" t="s">
        <v>292</v>
      </c>
      <c r="C277" s="80" t="s">
        <v>293</v>
      </c>
      <c r="D277" s="2" t="s">
        <v>294</v>
      </c>
      <c r="E277" s="80"/>
      <c r="F277" s="80"/>
      <c r="G277" s="80"/>
      <c r="H277" s="80"/>
      <c r="I277" s="8"/>
      <c r="J277" s="2"/>
      <c r="K277" s="18"/>
      <c r="L277" s="4"/>
      <c r="M277" s="4"/>
      <c r="N277" s="4"/>
      <c r="O277" s="2"/>
      <c r="P277" s="15"/>
      <c r="Q277" s="7"/>
      <c r="R277" s="80"/>
      <c r="S277" s="81"/>
      <c r="T277" s="82"/>
      <c r="U277" s="3"/>
      <c r="W277" s="13"/>
    </row>
    <row r="278" spans="2:23" s="83" customFormat="1" ht="24.95" customHeight="1" x14ac:dyDescent="0.25">
      <c r="B278" s="80" t="s">
        <v>295</v>
      </c>
      <c r="C278" s="80" t="s">
        <v>296</v>
      </c>
      <c r="D278" s="2" t="s">
        <v>297</v>
      </c>
      <c r="E278" s="80"/>
      <c r="F278" s="346" t="s">
        <v>39</v>
      </c>
      <c r="G278" s="80"/>
      <c r="H278" s="80"/>
      <c r="I278" s="8"/>
      <c r="J278" s="2"/>
      <c r="K278" s="18"/>
      <c r="L278" s="4"/>
      <c r="M278" s="4"/>
      <c r="N278" s="4"/>
      <c r="O278" s="2"/>
      <c r="P278" s="15"/>
      <c r="Q278" s="7"/>
      <c r="R278" s="80"/>
      <c r="S278" s="422" t="s">
        <v>1340</v>
      </c>
      <c r="T278" s="423"/>
      <c r="U278" s="3"/>
      <c r="W278" s="13"/>
    </row>
    <row r="279" spans="2:23" s="83" customFormat="1" ht="24.95" customHeight="1" x14ac:dyDescent="0.25">
      <c r="B279" s="80" t="s">
        <v>1341</v>
      </c>
      <c r="C279" s="80" t="s">
        <v>298</v>
      </c>
      <c r="D279" s="2" t="s">
        <v>299</v>
      </c>
      <c r="E279" s="80"/>
      <c r="F279" s="346" t="s">
        <v>39</v>
      </c>
      <c r="G279" s="80" t="s">
        <v>1342</v>
      </c>
      <c r="H279" s="80"/>
      <c r="I279" s="8">
        <v>44978</v>
      </c>
      <c r="J279" s="2" t="str">
        <f t="shared" ref="J279:J280" si="441">B279</f>
        <v>JN-30/2023 grupa 1</v>
      </c>
      <c r="K279" s="18">
        <v>45002</v>
      </c>
      <c r="L279" s="4">
        <v>3525</v>
      </c>
      <c r="M279" s="4">
        <f>L279*25/100</f>
        <v>881.25</v>
      </c>
      <c r="N279" s="4">
        <f t="shared" ref="N279" si="442">L279+M279</f>
        <v>4406.25</v>
      </c>
      <c r="O279" s="2" t="s">
        <v>105</v>
      </c>
      <c r="P279" s="15">
        <f>K279</f>
        <v>45002</v>
      </c>
      <c r="Q279" s="7">
        <f>N279</f>
        <v>4406.25</v>
      </c>
      <c r="R279" s="80"/>
      <c r="S279" s="81"/>
      <c r="T279" s="82"/>
      <c r="U279" s="3"/>
      <c r="W279" s="13"/>
    </row>
    <row r="280" spans="2:23" s="347" customFormat="1" ht="24.95" customHeight="1" x14ac:dyDescent="0.25">
      <c r="B280" s="346" t="s">
        <v>1343</v>
      </c>
      <c r="C280" s="346" t="s">
        <v>298</v>
      </c>
      <c r="D280" s="2" t="s">
        <v>299</v>
      </c>
      <c r="E280" s="346"/>
      <c r="F280" s="346" t="s">
        <v>39</v>
      </c>
      <c r="G280" s="346" t="s">
        <v>1344</v>
      </c>
      <c r="H280" s="346"/>
      <c r="I280" s="8">
        <v>45113</v>
      </c>
      <c r="J280" s="2" t="str">
        <f t="shared" si="441"/>
        <v>JN-30/2023 grupa 2</v>
      </c>
      <c r="K280" s="18">
        <v>45127</v>
      </c>
      <c r="L280" s="4">
        <v>2649.6</v>
      </c>
      <c r="M280" s="4">
        <f>L280*25/100</f>
        <v>662.4</v>
      </c>
      <c r="N280" s="4">
        <f t="shared" ref="N280" si="443">L280+M280</f>
        <v>3312</v>
      </c>
      <c r="O280" s="2" t="s">
        <v>105</v>
      </c>
      <c r="P280" s="15">
        <f>K280</f>
        <v>45127</v>
      </c>
      <c r="Q280" s="7">
        <f>N280</f>
        <v>3312</v>
      </c>
      <c r="R280" s="346"/>
      <c r="S280" s="344"/>
      <c r="T280" s="345"/>
      <c r="U280" s="3"/>
      <c r="W280" s="13"/>
    </row>
    <row r="281" spans="2:23" s="83" customFormat="1" ht="24.95" customHeight="1" x14ac:dyDescent="0.25">
      <c r="B281" s="80" t="s">
        <v>300</v>
      </c>
      <c r="C281" s="80" t="s">
        <v>301</v>
      </c>
      <c r="D281" s="2" t="s">
        <v>302</v>
      </c>
      <c r="E281" s="80"/>
      <c r="F281" s="346" t="s">
        <v>39</v>
      </c>
      <c r="G281" s="80"/>
      <c r="H281" s="80"/>
      <c r="I281" s="8"/>
      <c r="J281" s="2"/>
      <c r="K281" s="18"/>
      <c r="L281" s="4"/>
      <c r="M281" s="4"/>
      <c r="N281" s="4"/>
      <c r="O281" s="2"/>
      <c r="P281" s="15"/>
      <c r="Q281" s="7"/>
      <c r="R281" s="80"/>
      <c r="S281" s="422" t="s">
        <v>1340</v>
      </c>
      <c r="T281" s="423"/>
      <c r="U281" s="3"/>
      <c r="W281" s="13"/>
    </row>
    <row r="282" spans="2:23" s="83" customFormat="1" ht="36.75" customHeight="1" x14ac:dyDescent="0.25">
      <c r="B282" s="80" t="s">
        <v>683</v>
      </c>
      <c r="C282" s="80" t="s">
        <v>303</v>
      </c>
      <c r="D282" s="2" t="s">
        <v>304</v>
      </c>
      <c r="E282" s="80"/>
      <c r="F282" s="186" t="s">
        <v>39</v>
      </c>
      <c r="G282" s="186" t="s">
        <v>684</v>
      </c>
      <c r="H282" s="186"/>
      <c r="I282" s="8">
        <v>45068</v>
      </c>
      <c r="J282" s="2" t="str">
        <f t="shared" ref="J282" si="444">B282</f>
        <v>JN-32/2023 grupa 1</v>
      </c>
      <c r="K282" s="18">
        <f>I282+60</f>
        <v>45128</v>
      </c>
      <c r="L282" s="4">
        <v>350</v>
      </c>
      <c r="M282" s="4">
        <f t="shared" ref="M282:M293" si="445">L282*25/100</f>
        <v>87.5</v>
      </c>
      <c r="N282" s="4">
        <f t="shared" ref="N282" si="446">L282+M282</f>
        <v>437.5</v>
      </c>
      <c r="O282" s="2" t="s">
        <v>105</v>
      </c>
      <c r="P282" s="15">
        <v>45083</v>
      </c>
      <c r="Q282" s="7">
        <f t="shared" ref="Q282:Q296" si="447">N282</f>
        <v>437.5</v>
      </c>
      <c r="R282" s="80"/>
      <c r="S282" s="81"/>
      <c r="T282" s="82"/>
      <c r="U282" s="3"/>
      <c r="W282" s="13"/>
    </row>
    <row r="283" spans="2:23" s="187" customFormat="1" ht="36.75" customHeight="1" x14ac:dyDescent="0.25">
      <c r="B283" s="186" t="s">
        <v>685</v>
      </c>
      <c r="C283" s="186" t="s">
        <v>303</v>
      </c>
      <c r="D283" s="2" t="s">
        <v>304</v>
      </c>
      <c r="E283" s="186"/>
      <c r="F283" s="186" t="s">
        <v>39</v>
      </c>
      <c r="G283" s="186" t="s">
        <v>684</v>
      </c>
      <c r="H283" s="186"/>
      <c r="I283" s="8">
        <v>45068</v>
      </c>
      <c r="J283" s="2" t="str">
        <f t="shared" ref="J283" si="448">B283</f>
        <v>JN-32/2023 grupa 2</v>
      </c>
      <c r="K283" s="18">
        <f>I283+60</f>
        <v>45128</v>
      </c>
      <c r="L283" s="4">
        <v>1450</v>
      </c>
      <c r="M283" s="4">
        <f t="shared" si="445"/>
        <v>362.5</v>
      </c>
      <c r="N283" s="4">
        <f t="shared" ref="N283" si="449">L283+M283</f>
        <v>1812.5</v>
      </c>
      <c r="O283" s="2" t="s">
        <v>105</v>
      </c>
      <c r="P283" s="15">
        <v>45083</v>
      </c>
      <c r="Q283" s="7">
        <f t="shared" si="447"/>
        <v>1812.5</v>
      </c>
      <c r="R283" s="186"/>
      <c r="S283" s="184"/>
      <c r="T283" s="185"/>
      <c r="U283" s="3"/>
      <c r="W283" s="13"/>
    </row>
    <row r="284" spans="2:23" s="191" customFormat="1" ht="36.75" customHeight="1" x14ac:dyDescent="0.25">
      <c r="B284" s="190" t="s">
        <v>686</v>
      </c>
      <c r="C284" s="190" t="s">
        <v>303</v>
      </c>
      <c r="D284" s="2" t="s">
        <v>304</v>
      </c>
      <c r="E284" s="190"/>
      <c r="F284" s="190" t="s">
        <v>39</v>
      </c>
      <c r="G284" s="190" t="s">
        <v>687</v>
      </c>
      <c r="H284" s="190"/>
      <c r="I284" s="8">
        <v>45068</v>
      </c>
      <c r="J284" s="2" t="str">
        <f t="shared" ref="J284" si="450">B284</f>
        <v>JN-32/2023 grupa 3</v>
      </c>
      <c r="K284" s="18">
        <f>I284+60</f>
        <v>45128</v>
      </c>
      <c r="L284" s="4">
        <v>3560</v>
      </c>
      <c r="M284" s="4">
        <f t="shared" si="445"/>
        <v>890</v>
      </c>
      <c r="N284" s="4">
        <f t="shared" ref="N284" si="451">L284+M284</f>
        <v>4450</v>
      </c>
      <c r="O284" s="2" t="s">
        <v>105</v>
      </c>
      <c r="P284" s="15">
        <v>45068</v>
      </c>
      <c r="Q284" s="7">
        <f t="shared" si="447"/>
        <v>4450</v>
      </c>
      <c r="R284" s="190"/>
      <c r="S284" s="188"/>
      <c r="T284" s="189"/>
      <c r="U284" s="3"/>
      <c r="W284" s="13"/>
    </row>
    <row r="285" spans="2:23" s="210" customFormat="1" ht="36.75" customHeight="1" x14ac:dyDescent="0.25">
      <c r="B285" s="209" t="s">
        <v>770</v>
      </c>
      <c r="C285" s="209" t="s">
        <v>303</v>
      </c>
      <c r="D285" s="2" t="s">
        <v>304</v>
      </c>
      <c r="E285" s="209"/>
      <c r="F285" s="209" t="s">
        <v>39</v>
      </c>
      <c r="G285" s="209" t="s">
        <v>684</v>
      </c>
      <c r="H285" s="209"/>
      <c r="I285" s="8">
        <v>45114</v>
      </c>
      <c r="J285" s="2" t="str">
        <f t="shared" ref="J285:J301" si="452">B285</f>
        <v>JN-32/2023 grupa 4</v>
      </c>
      <c r="K285" s="18">
        <f>I285+60</f>
        <v>45174</v>
      </c>
      <c r="L285" s="4">
        <v>2645</v>
      </c>
      <c r="M285" s="4">
        <f t="shared" si="445"/>
        <v>661.25</v>
      </c>
      <c r="N285" s="4">
        <f t="shared" ref="N285:N296" si="453">L285+M285</f>
        <v>3306.25</v>
      </c>
      <c r="O285" s="2" t="s">
        <v>105</v>
      </c>
      <c r="P285" s="15">
        <v>45138</v>
      </c>
      <c r="Q285" s="7">
        <f t="shared" si="447"/>
        <v>3306.25</v>
      </c>
      <c r="R285" s="209"/>
      <c r="S285" s="207"/>
      <c r="T285" s="208"/>
      <c r="U285" s="3"/>
      <c r="W285" s="13"/>
    </row>
    <row r="286" spans="2:23" s="83" customFormat="1" ht="24.95" customHeight="1" x14ac:dyDescent="0.25">
      <c r="B286" s="80" t="s">
        <v>1345</v>
      </c>
      <c r="C286" s="80" t="s">
        <v>305</v>
      </c>
      <c r="D286" s="2" t="s">
        <v>306</v>
      </c>
      <c r="E286" s="80"/>
      <c r="F286" s="346" t="s">
        <v>39</v>
      </c>
      <c r="G286" s="80" t="s">
        <v>88</v>
      </c>
      <c r="H286" s="80"/>
      <c r="I286" s="8">
        <v>44966</v>
      </c>
      <c r="J286" s="2" t="str">
        <f t="shared" si="452"/>
        <v>JN-33/2023 grupa 1</v>
      </c>
      <c r="K286" s="18">
        <v>44974</v>
      </c>
      <c r="L286" s="4">
        <v>85</v>
      </c>
      <c r="M286" s="4">
        <f t="shared" si="445"/>
        <v>21.25</v>
      </c>
      <c r="N286" s="4">
        <f t="shared" si="453"/>
        <v>106.25</v>
      </c>
      <c r="O286" s="2" t="s">
        <v>105</v>
      </c>
      <c r="P286" s="15">
        <f t="shared" ref="P286:P296" si="454">K286</f>
        <v>44974</v>
      </c>
      <c r="Q286" s="7">
        <f t="shared" si="447"/>
        <v>106.25</v>
      </c>
      <c r="R286" s="80"/>
      <c r="S286" s="81"/>
      <c r="T286" s="82"/>
      <c r="U286" s="3"/>
      <c r="W286" s="13"/>
    </row>
    <row r="287" spans="2:23" s="347" customFormat="1" ht="24.95" customHeight="1" x14ac:dyDescent="0.25">
      <c r="B287" s="346" t="s">
        <v>1346</v>
      </c>
      <c r="C287" s="346" t="s">
        <v>305</v>
      </c>
      <c r="D287" s="2" t="s">
        <v>306</v>
      </c>
      <c r="E287" s="346"/>
      <c r="F287" s="346" t="s">
        <v>39</v>
      </c>
      <c r="G287" s="346" t="s">
        <v>804</v>
      </c>
      <c r="H287" s="346"/>
      <c r="I287" s="8">
        <v>44986</v>
      </c>
      <c r="J287" s="2" t="str">
        <f t="shared" si="452"/>
        <v>JN-33/2023 grupa 2</v>
      </c>
      <c r="K287" s="18">
        <v>45198</v>
      </c>
      <c r="L287" s="4">
        <v>2889.5</v>
      </c>
      <c r="M287" s="4">
        <f t="shared" si="445"/>
        <v>722.375</v>
      </c>
      <c r="N287" s="4">
        <f t="shared" si="453"/>
        <v>3611.875</v>
      </c>
      <c r="O287" s="2" t="s">
        <v>105</v>
      </c>
      <c r="P287" s="15">
        <f t="shared" si="454"/>
        <v>45198</v>
      </c>
      <c r="Q287" s="7">
        <f t="shared" si="447"/>
        <v>3611.875</v>
      </c>
      <c r="R287" s="346"/>
      <c r="S287" s="344"/>
      <c r="T287" s="345"/>
      <c r="U287" s="3"/>
      <c r="W287" s="13"/>
    </row>
    <row r="288" spans="2:23" s="347" customFormat="1" ht="39" x14ac:dyDescent="0.25">
      <c r="B288" s="346" t="s">
        <v>1347</v>
      </c>
      <c r="C288" s="346" t="s">
        <v>305</v>
      </c>
      <c r="D288" s="2" t="s">
        <v>306</v>
      </c>
      <c r="E288" s="346"/>
      <c r="F288" s="346" t="s">
        <v>39</v>
      </c>
      <c r="G288" s="346" t="s">
        <v>1348</v>
      </c>
      <c r="H288" s="346"/>
      <c r="I288" s="8">
        <v>45103</v>
      </c>
      <c r="J288" s="2" t="str">
        <f t="shared" si="452"/>
        <v>JN-33/2023 grupa 3</v>
      </c>
      <c r="K288" s="18">
        <v>45106</v>
      </c>
      <c r="L288" s="4">
        <v>57</v>
      </c>
      <c r="M288" s="4">
        <f t="shared" si="445"/>
        <v>14.25</v>
      </c>
      <c r="N288" s="4">
        <f t="shared" si="453"/>
        <v>71.25</v>
      </c>
      <c r="O288" s="2" t="s">
        <v>105</v>
      </c>
      <c r="P288" s="15">
        <f t="shared" si="454"/>
        <v>45106</v>
      </c>
      <c r="Q288" s="7">
        <f t="shared" si="447"/>
        <v>71.25</v>
      </c>
      <c r="R288" s="346"/>
      <c r="S288" s="344"/>
      <c r="T288" s="345"/>
      <c r="U288" s="3"/>
      <c r="W288" s="13"/>
    </row>
    <row r="289" spans="2:23" s="347" customFormat="1" ht="24.95" customHeight="1" x14ac:dyDescent="0.25">
      <c r="B289" s="346" t="s">
        <v>1349</v>
      </c>
      <c r="C289" s="346" t="s">
        <v>305</v>
      </c>
      <c r="D289" s="2" t="s">
        <v>306</v>
      </c>
      <c r="E289" s="346"/>
      <c r="F289" s="346" t="s">
        <v>39</v>
      </c>
      <c r="G289" s="346" t="s">
        <v>684</v>
      </c>
      <c r="H289" s="346"/>
      <c r="I289" s="8">
        <v>45113</v>
      </c>
      <c r="J289" s="2" t="str">
        <f t="shared" si="452"/>
        <v>JN-33/2023 grupa 4</v>
      </c>
      <c r="K289" s="18">
        <v>45161</v>
      </c>
      <c r="L289" s="4">
        <v>640</v>
      </c>
      <c r="M289" s="4">
        <f t="shared" si="445"/>
        <v>160</v>
      </c>
      <c r="N289" s="4">
        <f t="shared" si="453"/>
        <v>800</v>
      </c>
      <c r="O289" s="2" t="s">
        <v>105</v>
      </c>
      <c r="P289" s="15">
        <f t="shared" si="454"/>
        <v>45161</v>
      </c>
      <c r="Q289" s="7">
        <f t="shared" si="447"/>
        <v>800</v>
      </c>
      <c r="R289" s="346"/>
      <c r="S289" s="344"/>
      <c r="T289" s="345"/>
      <c r="U289" s="3"/>
      <c r="W289" s="13"/>
    </row>
    <row r="290" spans="2:23" s="83" customFormat="1" ht="24.95" customHeight="1" x14ac:dyDescent="0.25">
      <c r="B290" s="80" t="s">
        <v>1350</v>
      </c>
      <c r="C290" s="80" t="s">
        <v>307</v>
      </c>
      <c r="D290" s="2" t="s">
        <v>69</v>
      </c>
      <c r="E290" s="80"/>
      <c r="F290" s="346" t="s">
        <v>39</v>
      </c>
      <c r="G290" s="346" t="s">
        <v>1351</v>
      </c>
      <c r="H290" s="80"/>
      <c r="I290" s="8">
        <v>44972</v>
      </c>
      <c r="J290" s="2" t="str">
        <f t="shared" si="452"/>
        <v>JN-34/2023 grupa 1</v>
      </c>
      <c r="K290" s="18">
        <v>45291</v>
      </c>
      <c r="L290" s="4">
        <v>5585.74</v>
      </c>
      <c r="M290" s="4">
        <f t="shared" si="445"/>
        <v>1396.4349999999999</v>
      </c>
      <c r="N290" s="4">
        <f t="shared" si="453"/>
        <v>6982.1749999999993</v>
      </c>
      <c r="O290" s="2" t="s">
        <v>105</v>
      </c>
      <c r="P290" s="15">
        <f t="shared" si="454"/>
        <v>45291</v>
      </c>
      <c r="Q290" s="7">
        <f t="shared" si="447"/>
        <v>6982.1749999999993</v>
      </c>
      <c r="R290" s="80"/>
      <c r="S290" s="81"/>
      <c r="T290" s="82"/>
      <c r="U290" s="3"/>
      <c r="W290" s="13"/>
    </row>
    <row r="291" spans="2:23" s="347" customFormat="1" ht="24.95" customHeight="1" x14ac:dyDescent="0.25">
      <c r="B291" s="346" t="s">
        <v>1352</v>
      </c>
      <c r="C291" s="346" t="s">
        <v>307</v>
      </c>
      <c r="D291" s="2" t="s">
        <v>69</v>
      </c>
      <c r="E291" s="346"/>
      <c r="F291" s="346" t="s">
        <v>39</v>
      </c>
      <c r="G291" s="346" t="s">
        <v>1353</v>
      </c>
      <c r="H291" s="346"/>
      <c r="I291" s="8">
        <v>45008</v>
      </c>
      <c r="J291" s="2" t="str">
        <f t="shared" si="452"/>
        <v>JN-34/2023 grupa 2</v>
      </c>
      <c r="K291" s="18">
        <v>45173</v>
      </c>
      <c r="L291" s="4">
        <v>512.20000000000005</v>
      </c>
      <c r="M291" s="4">
        <f t="shared" si="445"/>
        <v>128.05000000000001</v>
      </c>
      <c r="N291" s="4">
        <f t="shared" si="453"/>
        <v>640.25</v>
      </c>
      <c r="O291" s="2" t="s">
        <v>105</v>
      </c>
      <c r="P291" s="15">
        <f t="shared" si="454"/>
        <v>45173</v>
      </c>
      <c r="Q291" s="7">
        <f t="shared" si="447"/>
        <v>640.25</v>
      </c>
      <c r="R291" s="346"/>
      <c r="S291" s="344"/>
      <c r="T291" s="345"/>
      <c r="U291" s="3"/>
      <c r="W291" s="13"/>
    </row>
    <row r="292" spans="2:23" s="347" customFormat="1" ht="24.95" customHeight="1" x14ac:dyDescent="0.25">
      <c r="B292" s="346" t="s">
        <v>1354</v>
      </c>
      <c r="C292" s="346" t="s">
        <v>307</v>
      </c>
      <c r="D292" s="2" t="s">
        <v>69</v>
      </c>
      <c r="E292" s="346"/>
      <c r="F292" s="346" t="s">
        <v>39</v>
      </c>
      <c r="G292" s="346" t="s">
        <v>804</v>
      </c>
      <c r="H292" s="346"/>
      <c r="I292" s="8">
        <v>45273</v>
      </c>
      <c r="J292" s="2" t="str">
        <f t="shared" si="452"/>
        <v>JN-34/2023 grupa 3</v>
      </c>
      <c r="K292" s="18">
        <v>45274</v>
      </c>
      <c r="L292" s="4">
        <v>445</v>
      </c>
      <c r="M292" s="4">
        <f t="shared" si="445"/>
        <v>111.25</v>
      </c>
      <c r="N292" s="4">
        <f t="shared" si="453"/>
        <v>556.25</v>
      </c>
      <c r="O292" s="2" t="s">
        <v>105</v>
      </c>
      <c r="P292" s="15">
        <f t="shared" si="454"/>
        <v>45274</v>
      </c>
      <c r="Q292" s="7">
        <f t="shared" si="447"/>
        <v>556.25</v>
      </c>
      <c r="R292" s="346"/>
      <c r="S292" s="344"/>
      <c r="T292" s="345"/>
      <c r="U292" s="3"/>
      <c r="W292" s="13"/>
    </row>
    <row r="293" spans="2:23" s="83" customFormat="1" ht="24.95" customHeight="1" x14ac:dyDescent="0.25">
      <c r="B293" s="80" t="s">
        <v>1357</v>
      </c>
      <c r="C293" s="80" t="s">
        <v>308</v>
      </c>
      <c r="D293" s="2" t="s">
        <v>309</v>
      </c>
      <c r="E293" s="80"/>
      <c r="F293" s="346" t="s">
        <v>39</v>
      </c>
      <c r="G293" s="80" t="s">
        <v>1358</v>
      </c>
      <c r="H293" s="80"/>
      <c r="I293" s="8">
        <v>44966</v>
      </c>
      <c r="J293" s="2" t="str">
        <f t="shared" si="452"/>
        <v>JN-35/2023 grupa 1</v>
      </c>
      <c r="K293" s="18">
        <v>44977</v>
      </c>
      <c r="L293" s="4">
        <v>2920</v>
      </c>
      <c r="M293" s="4">
        <f t="shared" si="445"/>
        <v>730</v>
      </c>
      <c r="N293" s="4">
        <f t="shared" si="453"/>
        <v>3650</v>
      </c>
      <c r="O293" s="2" t="s">
        <v>105</v>
      </c>
      <c r="P293" s="15">
        <f t="shared" si="454"/>
        <v>44977</v>
      </c>
      <c r="Q293" s="7">
        <f t="shared" si="447"/>
        <v>3650</v>
      </c>
      <c r="R293" s="80"/>
      <c r="S293" s="81"/>
      <c r="T293" s="82"/>
      <c r="U293" s="3"/>
      <c r="W293" s="13"/>
    </row>
    <row r="294" spans="2:23" s="347" customFormat="1" ht="24.95" customHeight="1" x14ac:dyDescent="0.25">
      <c r="B294" s="346" t="s">
        <v>1359</v>
      </c>
      <c r="C294" s="346" t="s">
        <v>308</v>
      </c>
      <c r="D294" s="2" t="s">
        <v>309</v>
      </c>
      <c r="E294" s="346"/>
      <c r="F294" s="346" t="s">
        <v>39</v>
      </c>
      <c r="G294" s="346" t="s">
        <v>1360</v>
      </c>
      <c r="H294" s="346"/>
      <c r="I294" s="8">
        <v>45124</v>
      </c>
      <c r="J294" s="2" t="str">
        <f t="shared" si="452"/>
        <v>JN-35/2023 grupa 2</v>
      </c>
      <c r="K294" s="18">
        <v>45124</v>
      </c>
      <c r="L294" s="4">
        <v>1150</v>
      </c>
      <c r="M294" s="4">
        <v>0</v>
      </c>
      <c r="N294" s="4">
        <f t="shared" si="453"/>
        <v>1150</v>
      </c>
      <c r="O294" s="2" t="s">
        <v>105</v>
      </c>
      <c r="P294" s="15">
        <f t="shared" si="454"/>
        <v>45124</v>
      </c>
      <c r="Q294" s="7">
        <f t="shared" si="447"/>
        <v>1150</v>
      </c>
      <c r="R294" s="346"/>
      <c r="S294" s="344"/>
      <c r="T294" s="345"/>
      <c r="U294" s="3"/>
      <c r="W294" s="13"/>
    </row>
    <row r="295" spans="2:23" s="347" customFormat="1" ht="24.95" customHeight="1" x14ac:dyDescent="0.25">
      <c r="B295" s="346" t="s">
        <v>1361</v>
      </c>
      <c r="C295" s="346" t="s">
        <v>308</v>
      </c>
      <c r="D295" s="2" t="s">
        <v>309</v>
      </c>
      <c r="E295" s="346"/>
      <c r="F295" s="346" t="s">
        <v>39</v>
      </c>
      <c r="G295" s="346" t="s">
        <v>1355</v>
      </c>
      <c r="H295" s="346"/>
      <c r="I295" s="8">
        <v>45139</v>
      </c>
      <c r="J295" s="2" t="str">
        <f t="shared" si="452"/>
        <v>JN-35/2023 grupa 3</v>
      </c>
      <c r="K295" s="18">
        <v>45170</v>
      </c>
      <c r="L295" s="4">
        <v>400</v>
      </c>
      <c r="M295" s="4">
        <v>0</v>
      </c>
      <c r="N295" s="4">
        <f t="shared" si="453"/>
        <v>400</v>
      </c>
      <c r="O295" s="2" t="s">
        <v>105</v>
      </c>
      <c r="P295" s="15">
        <f t="shared" si="454"/>
        <v>45170</v>
      </c>
      <c r="Q295" s="7">
        <f t="shared" si="447"/>
        <v>400</v>
      </c>
      <c r="R295" s="346"/>
      <c r="S295" s="344"/>
      <c r="T295" s="345"/>
      <c r="U295" s="3"/>
      <c r="W295" s="13"/>
    </row>
    <row r="296" spans="2:23" s="347" customFormat="1" ht="24.95" customHeight="1" x14ac:dyDescent="0.25">
      <c r="B296" s="346" t="s">
        <v>1362</v>
      </c>
      <c r="C296" s="346" t="s">
        <v>308</v>
      </c>
      <c r="D296" s="2" t="s">
        <v>309</v>
      </c>
      <c r="E296" s="346"/>
      <c r="F296" s="346" t="s">
        <v>39</v>
      </c>
      <c r="G296" s="346" t="s">
        <v>1356</v>
      </c>
      <c r="H296" s="346"/>
      <c r="I296" s="3">
        <v>45265</v>
      </c>
      <c r="J296" s="2" t="str">
        <f t="shared" si="452"/>
        <v>JN-35/2023 grupa 4</v>
      </c>
      <c r="K296" s="18">
        <v>45281</v>
      </c>
      <c r="L296" s="4">
        <v>536</v>
      </c>
      <c r="M296" s="4">
        <v>134</v>
      </c>
      <c r="N296" s="4">
        <f t="shared" si="453"/>
        <v>670</v>
      </c>
      <c r="O296" s="2" t="s">
        <v>105</v>
      </c>
      <c r="P296" s="15">
        <f t="shared" si="454"/>
        <v>45281</v>
      </c>
      <c r="Q296" s="7">
        <f t="shared" si="447"/>
        <v>670</v>
      </c>
      <c r="R296" s="346"/>
      <c r="S296" s="344"/>
      <c r="T296" s="345"/>
      <c r="U296" s="3"/>
      <c r="W296" s="13"/>
    </row>
    <row r="297" spans="2:23" s="83" customFormat="1" ht="24.95" customHeight="1" x14ac:dyDescent="0.25">
      <c r="B297" s="80" t="s">
        <v>310</v>
      </c>
      <c r="C297" s="80" t="s">
        <v>70</v>
      </c>
      <c r="D297" s="2" t="s">
        <v>71</v>
      </c>
      <c r="E297" s="80"/>
      <c r="F297" s="80" t="s">
        <v>39</v>
      </c>
      <c r="G297" s="346" t="s">
        <v>239</v>
      </c>
      <c r="H297" s="80"/>
      <c r="I297" s="8">
        <v>44936</v>
      </c>
      <c r="J297" s="2" t="str">
        <f t="shared" si="452"/>
        <v>JN-36/2023</v>
      </c>
      <c r="K297" s="18">
        <v>45473</v>
      </c>
      <c r="L297" s="4">
        <v>6560</v>
      </c>
      <c r="M297" s="4">
        <f t="shared" ref="M297:M306" si="455">L297*25/100</f>
        <v>1640</v>
      </c>
      <c r="N297" s="4">
        <f>SUM(L297:M297)</f>
        <v>8200</v>
      </c>
      <c r="O297" s="2" t="s">
        <v>105</v>
      </c>
      <c r="P297" s="15"/>
      <c r="Q297" s="7"/>
      <c r="R297" s="80"/>
      <c r="S297" s="422" t="s">
        <v>1363</v>
      </c>
      <c r="T297" s="423"/>
      <c r="U297" s="3"/>
      <c r="W297" s="13"/>
    </row>
    <row r="298" spans="2:23" s="83" customFormat="1" ht="24.95" customHeight="1" x14ac:dyDescent="0.25">
      <c r="B298" s="80" t="s">
        <v>1364</v>
      </c>
      <c r="C298" s="80" t="s">
        <v>311</v>
      </c>
      <c r="D298" s="2" t="s">
        <v>312</v>
      </c>
      <c r="E298" s="80"/>
      <c r="F298" s="346" t="s">
        <v>39</v>
      </c>
      <c r="G298" s="80" t="s">
        <v>1365</v>
      </c>
      <c r="H298" s="80"/>
      <c r="I298" s="8">
        <v>44960</v>
      </c>
      <c r="J298" s="2" t="str">
        <f t="shared" si="452"/>
        <v>JN-37/2023 grupa 1</v>
      </c>
      <c r="K298" s="18">
        <v>44978</v>
      </c>
      <c r="L298" s="4">
        <v>354.11</v>
      </c>
      <c r="M298" s="4">
        <f t="shared" si="455"/>
        <v>88.527500000000003</v>
      </c>
      <c r="N298" s="4">
        <f>SUM(L298:M298)</f>
        <v>442.63750000000005</v>
      </c>
      <c r="O298" s="2" t="s">
        <v>105</v>
      </c>
      <c r="P298" s="15">
        <v>44978</v>
      </c>
      <c r="Q298" s="7">
        <f t="shared" ref="Q298:Q305" si="456">N298</f>
        <v>442.63750000000005</v>
      </c>
      <c r="R298" s="80"/>
      <c r="S298" s="81"/>
      <c r="T298" s="82"/>
      <c r="U298" s="3"/>
      <c r="W298" s="13"/>
    </row>
    <row r="299" spans="2:23" s="347" customFormat="1" ht="24.95" customHeight="1" x14ac:dyDescent="0.25">
      <c r="B299" s="346" t="s">
        <v>1366</v>
      </c>
      <c r="C299" s="346" t="s">
        <v>311</v>
      </c>
      <c r="D299" s="2" t="s">
        <v>312</v>
      </c>
      <c r="E299" s="346"/>
      <c r="F299" s="346" t="s">
        <v>39</v>
      </c>
      <c r="G299" s="346" t="s">
        <v>1367</v>
      </c>
      <c r="H299" s="346"/>
      <c r="I299" s="8">
        <v>45163</v>
      </c>
      <c r="J299" s="2" t="str">
        <f t="shared" si="452"/>
        <v>JN-37/2023 grupa 2</v>
      </c>
      <c r="K299" s="18">
        <v>45173</v>
      </c>
      <c r="L299" s="4">
        <v>81.39</v>
      </c>
      <c r="M299" s="4">
        <f t="shared" si="455"/>
        <v>20.3475</v>
      </c>
      <c r="N299" s="4">
        <f>SUM(L299:M299)</f>
        <v>101.7375</v>
      </c>
      <c r="O299" s="2" t="s">
        <v>105</v>
      </c>
      <c r="P299" s="15">
        <f>K299</f>
        <v>45173</v>
      </c>
      <c r="Q299" s="7">
        <f t="shared" si="456"/>
        <v>101.7375</v>
      </c>
      <c r="R299" s="346"/>
      <c r="S299" s="344"/>
      <c r="T299" s="345"/>
      <c r="U299" s="3"/>
      <c r="W299" s="13"/>
    </row>
    <row r="300" spans="2:23" s="347" customFormat="1" ht="24.95" customHeight="1" x14ac:dyDescent="0.25">
      <c r="B300" s="346" t="s">
        <v>1368</v>
      </c>
      <c r="C300" s="346" t="s">
        <v>311</v>
      </c>
      <c r="D300" s="2" t="s">
        <v>312</v>
      </c>
      <c r="E300" s="346"/>
      <c r="F300" s="346" t="s">
        <v>39</v>
      </c>
      <c r="G300" s="346" t="s">
        <v>1369</v>
      </c>
      <c r="H300" s="346"/>
      <c r="I300" s="8">
        <v>45201</v>
      </c>
      <c r="J300" s="2" t="str">
        <f t="shared" si="452"/>
        <v>JN-37/2023 grupa 3</v>
      </c>
      <c r="K300" s="18">
        <v>45210</v>
      </c>
      <c r="L300" s="4">
        <v>105.52</v>
      </c>
      <c r="M300" s="4">
        <f t="shared" si="455"/>
        <v>26.38</v>
      </c>
      <c r="N300" s="4">
        <f>SUM(L300:M300)</f>
        <v>131.9</v>
      </c>
      <c r="O300" s="2" t="s">
        <v>105</v>
      </c>
      <c r="P300" s="15">
        <f>K300</f>
        <v>45210</v>
      </c>
      <c r="Q300" s="7">
        <f t="shared" si="456"/>
        <v>131.9</v>
      </c>
      <c r="R300" s="346"/>
      <c r="S300" s="344"/>
      <c r="T300" s="345"/>
      <c r="U300" s="3"/>
      <c r="W300" s="13"/>
    </row>
    <row r="301" spans="2:23" s="347" customFormat="1" ht="24.95" customHeight="1" x14ac:dyDescent="0.25">
      <c r="B301" s="346" t="s">
        <v>1370</v>
      </c>
      <c r="C301" s="346" t="s">
        <v>311</v>
      </c>
      <c r="D301" s="2" t="s">
        <v>312</v>
      </c>
      <c r="E301" s="346"/>
      <c r="F301" s="346" t="s">
        <v>39</v>
      </c>
      <c r="G301" s="346" t="s">
        <v>1371</v>
      </c>
      <c r="H301" s="346"/>
      <c r="I301" s="8">
        <v>45182</v>
      </c>
      <c r="J301" s="2" t="str">
        <f t="shared" si="452"/>
        <v>JN-37/2023 grupa 4</v>
      </c>
      <c r="K301" s="18">
        <v>45280</v>
      </c>
      <c r="L301" s="4">
        <v>1573.15</v>
      </c>
      <c r="M301" s="4">
        <f t="shared" si="455"/>
        <v>393.28750000000002</v>
      </c>
      <c r="N301" s="4">
        <f>SUM(L301:M301)</f>
        <v>1966.4375</v>
      </c>
      <c r="O301" s="2" t="s">
        <v>105</v>
      </c>
      <c r="P301" s="15">
        <f>K301</f>
        <v>45280</v>
      </c>
      <c r="Q301" s="7">
        <f t="shared" si="456"/>
        <v>1966.4375</v>
      </c>
      <c r="R301" s="346"/>
      <c r="S301" s="344"/>
      <c r="T301" s="345"/>
      <c r="U301" s="3"/>
      <c r="W301" s="13"/>
    </row>
    <row r="302" spans="2:23" s="83" customFormat="1" ht="24.95" customHeight="1" x14ac:dyDescent="0.25">
      <c r="B302" s="80" t="s">
        <v>481</v>
      </c>
      <c r="C302" s="80" t="s">
        <v>313</v>
      </c>
      <c r="D302" s="2" t="s">
        <v>314</v>
      </c>
      <c r="E302" s="80"/>
      <c r="F302" s="80" t="s">
        <v>39</v>
      </c>
      <c r="G302" s="80" t="s">
        <v>483</v>
      </c>
      <c r="H302" s="80"/>
      <c r="I302" s="8">
        <v>44946</v>
      </c>
      <c r="J302" s="2" t="str">
        <f t="shared" ref="J302" si="457">B302</f>
        <v>JN-38/2023 grupa 1</v>
      </c>
      <c r="K302" s="18">
        <f>I302+60</f>
        <v>45006</v>
      </c>
      <c r="L302" s="4">
        <v>938.7</v>
      </c>
      <c r="M302" s="4">
        <f t="shared" si="455"/>
        <v>234.67500000000001</v>
      </c>
      <c r="N302" s="4">
        <f t="shared" ref="N302" si="458">L302+M302</f>
        <v>1173.375</v>
      </c>
      <c r="O302" s="2" t="s">
        <v>105</v>
      </c>
      <c r="P302" s="15">
        <v>44993</v>
      </c>
      <c r="Q302" s="7">
        <f t="shared" si="456"/>
        <v>1173.375</v>
      </c>
      <c r="R302" s="80"/>
      <c r="S302" s="81"/>
      <c r="T302" s="82"/>
      <c r="U302" s="3"/>
      <c r="W302" s="13"/>
    </row>
    <row r="303" spans="2:23" s="83" customFormat="1" ht="24.95" customHeight="1" x14ac:dyDescent="0.25">
      <c r="B303" s="80" t="s">
        <v>482</v>
      </c>
      <c r="C303" s="80" t="s">
        <v>313</v>
      </c>
      <c r="D303" s="2" t="s">
        <v>314</v>
      </c>
      <c r="E303" s="80"/>
      <c r="F303" s="80" t="s">
        <v>39</v>
      </c>
      <c r="G303" s="80" t="s">
        <v>483</v>
      </c>
      <c r="H303" s="80"/>
      <c r="I303" s="8">
        <v>44949</v>
      </c>
      <c r="J303" s="2" t="str">
        <f t="shared" ref="J303" si="459">B303</f>
        <v>JN-38/2023 grupa 2</v>
      </c>
      <c r="K303" s="18">
        <f>I303+60</f>
        <v>45009</v>
      </c>
      <c r="L303" s="4">
        <v>392.7</v>
      </c>
      <c r="M303" s="4">
        <f t="shared" si="455"/>
        <v>98.174999999999997</v>
      </c>
      <c r="N303" s="4">
        <f t="shared" ref="N303" si="460">L303+M303</f>
        <v>490.875</v>
      </c>
      <c r="O303" s="2" t="s">
        <v>105</v>
      </c>
      <c r="P303" s="15">
        <v>44993</v>
      </c>
      <c r="Q303" s="7">
        <f t="shared" si="456"/>
        <v>490.875</v>
      </c>
      <c r="R303" s="80"/>
      <c r="S303" s="81"/>
      <c r="T303" s="82"/>
      <c r="U303" s="3"/>
      <c r="W303" s="13"/>
    </row>
    <row r="304" spans="2:23" s="250" customFormat="1" ht="24.95" customHeight="1" x14ac:dyDescent="0.25">
      <c r="B304" s="249" t="s">
        <v>826</v>
      </c>
      <c r="C304" s="249" t="s">
        <v>313</v>
      </c>
      <c r="D304" s="2" t="s">
        <v>314</v>
      </c>
      <c r="E304" s="249"/>
      <c r="F304" s="249" t="s">
        <v>39</v>
      </c>
      <c r="G304" s="249" t="s">
        <v>483</v>
      </c>
      <c r="H304" s="249"/>
      <c r="I304" s="8">
        <v>45174</v>
      </c>
      <c r="J304" s="2" t="str">
        <f t="shared" ref="J304" si="461">B304</f>
        <v>JN-38/2023 grupa 3</v>
      </c>
      <c r="K304" s="18">
        <f>I304+60</f>
        <v>45234</v>
      </c>
      <c r="L304" s="4">
        <v>1528</v>
      </c>
      <c r="M304" s="4">
        <f t="shared" si="455"/>
        <v>382</v>
      </c>
      <c r="N304" s="4">
        <f t="shared" ref="N304" si="462">L304+M304</f>
        <v>1910</v>
      </c>
      <c r="O304" s="2" t="s">
        <v>105</v>
      </c>
      <c r="P304" s="15">
        <v>45187</v>
      </c>
      <c r="Q304" s="7">
        <f t="shared" si="456"/>
        <v>1910</v>
      </c>
      <c r="R304" s="249"/>
      <c r="S304" s="247"/>
      <c r="T304" s="248"/>
      <c r="U304" s="3"/>
      <c r="W304" s="13"/>
    </row>
    <row r="305" spans="2:26" s="281" customFormat="1" ht="24.95" customHeight="1" x14ac:dyDescent="0.25">
      <c r="B305" s="280" t="s">
        <v>885</v>
      </c>
      <c r="C305" s="280" t="s">
        <v>313</v>
      </c>
      <c r="D305" s="2" t="s">
        <v>314</v>
      </c>
      <c r="E305" s="280"/>
      <c r="F305" s="280" t="s">
        <v>39</v>
      </c>
      <c r="G305" s="280" t="s">
        <v>483</v>
      </c>
      <c r="H305" s="280"/>
      <c r="I305" s="8">
        <v>45238</v>
      </c>
      <c r="J305" s="2" t="str">
        <f t="shared" ref="J305" si="463">B305</f>
        <v>JN-38/2023 grupa 4</v>
      </c>
      <c r="K305" s="18">
        <f>I305+60</f>
        <v>45298</v>
      </c>
      <c r="L305" s="4">
        <v>5050</v>
      </c>
      <c r="M305" s="4">
        <f t="shared" si="455"/>
        <v>1262.5</v>
      </c>
      <c r="N305" s="4">
        <f t="shared" ref="N305" si="464">L305+M305</f>
        <v>6312.5</v>
      </c>
      <c r="O305" s="2" t="s">
        <v>105</v>
      </c>
      <c r="P305" s="15">
        <v>45246</v>
      </c>
      <c r="Q305" s="7">
        <f t="shared" si="456"/>
        <v>6312.5</v>
      </c>
      <c r="R305" s="280"/>
      <c r="S305" s="278"/>
      <c r="T305" s="279"/>
      <c r="U305" s="3"/>
      <c r="W305" s="13"/>
    </row>
    <row r="306" spans="2:26" s="94" customFormat="1" ht="24.95" customHeight="1" x14ac:dyDescent="0.25">
      <c r="B306" s="80" t="s">
        <v>491</v>
      </c>
      <c r="C306" s="80" t="s">
        <v>145</v>
      </c>
      <c r="D306" s="2" t="s">
        <v>315</v>
      </c>
      <c r="E306" s="80"/>
      <c r="F306" s="93" t="s">
        <v>39</v>
      </c>
      <c r="G306" s="93" t="s">
        <v>216</v>
      </c>
      <c r="H306" s="93"/>
      <c r="I306" s="8">
        <v>44977</v>
      </c>
      <c r="J306" s="2" t="str">
        <f t="shared" ref="J306" si="465">B306</f>
        <v>JN-39/2023 grupa 1</v>
      </c>
      <c r="K306" s="18">
        <f>I306+90</f>
        <v>45067</v>
      </c>
      <c r="L306" s="4">
        <v>4792.8900000000003</v>
      </c>
      <c r="M306" s="4">
        <f t="shared" si="455"/>
        <v>1198.2225000000001</v>
      </c>
      <c r="N306" s="4">
        <f t="shared" ref="N306" si="466">L306+M306</f>
        <v>5991.1125000000002</v>
      </c>
      <c r="O306" s="2" t="s">
        <v>105</v>
      </c>
      <c r="P306" s="15">
        <v>44993</v>
      </c>
      <c r="Q306" s="7">
        <f>L306</f>
        <v>4792.8900000000003</v>
      </c>
      <c r="R306" s="80"/>
      <c r="S306" s="422" t="s">
        <v>540</v>
      </c>
      <c r="T306" s="423"/>
      <c r="U306" s="3"/>
      <c r="V306" s="83"/>
      <c r="W306" s="13"/>
      <c r="X306" s="83"/>
      <c r="Y306" s="83"/>
      <c r="Z306" s="83"/>
    </row>
    <row r="307" spans="2:26" s="83" customFormat="1" ht="24.95" customHeight="1" x14ac:dyDescent="0.25">
      <c r="B307" s="80" t="s">
        <v>316</v>
      </c>
      <c r="C307" s="80" t="s">
        <v>317</v>
      </c>
      <c r="D307" s="2" t="s">
        <v>318</v>
      </c>
      <c r="E307" s="80"/>
      <c r="F307" s="93" t="s">
        <v>39</v>
      </c>
      <c r="G307" s="325" t="s">
        <v>64</v>
      </c>
      <c r="H307" s="325"/>
      <c r="I307" s="202">
        <v>44979</v>
      </c>
      <c r="J307" s="2" t="str">
        <f t="shared" ref="J307" si="467">B307</f>
        <v>JN-40/2023</v>
      </c>
      <c r="K307" s="18">
        <f>I307+365</f>
        <v>45344</v>
      </c>
      <c r="L307" s="4">
        <v>25743.99</v>
      </c>
      <c r="M307" s="4">
        <f t="shared" ref="M307" si="468">L307*25/100</f>
        <v>6435.9975000000004</v>
      </c>
      <c r="N307" s="4">
        <f t="shared" ref="N307" si="469">L307+M307</f>
        <v>32179.987500000003</v>
      </c>
      <c r="O307" s="2" t="s">
        <v>105</v>
      </c>
      <c r="P307" s="15"/>
      <c r="Q307" s="7"/>
      <c r="R307" s="325"/>
      <c r="S307" s="420" t="s">
        <v>1034</v>
      </c>
      <c r="T307" s="421"/>
      <c r="U307" s="3"/>
      <c r="W307" s="13"/>
    </row>
    <row r="308" spans="2:26" s="83" customFormat="1" ht="24.95" customHeight="1" x14ac:dyDescent="0.25">
      <c r="B308" s="348" t="s">
        <v>319</v>
      </c>
      <c r="C308" s="80" t="s">
        <v>132</v>
      </c>
      <c r="D308" s="2" t="s">
        <v>68</v>
      </c>
      <c r="E308" s="80"/>
      <c r="F308" s="118" t="s">
        <v>39</v>
      </c>
      <c r="G308" s="118" t="s">
        <v>539</v>
      </c>
      <c r="H308" s="118"/>
      <c r="I308" s="8">
        <v>44965</v>
      </c>
      <c r="J308" s="2" t="str">
        <f t="shared" ref="J308" si="470">B308</f>
        <v>JN-41/2023</v>
      </c>
      <c r="K308" s="18">
        <f>I308+365</f>
        <v>45330</v>
      </c>
      <c r="L308" s="4">
        <v>17837.88</v>
      </c>
      <c r="M308" s="4">
        <f t="shared" ref="M308:M315" si="471">L308*25/100</f>
        <v>4459.47</v>
      </c>
      <c r="N308" s="4">
        <f t="shared" ref="N308" si="472">L308+M308</f>
        <v>22297.350000000002</v>
      </c>
      <c r="O308" s="2" t="s">
        <v>105</v>
      </c>
      <c r="P308" s="15"/>
      <c r="Q308" s="7"/>
      <c r="R308" s="80"/>
      <c r="S308" s="420"/>
      <c r="T308" s="421"/>
      <c r="U308" s="3"/>
      <c r="W308" s="13"/>
    </row>
    <row r="309" spans="2:26" s="83" customFormat="1" ht="24.95" customHeight="1" x14ac:dyDescent="0.25">
      <c r="B309" s="80" t="s">
        <v>320</v>
      </c>
      <c r="C309" s="80" t="s">
        <v>134</v>
      </c>
      <c r="D309" s="2" t="s">
        <v>321</v>
      </c>
      <c r="E309" s="80"/>
      <c r="F309" s="192" t="s">
        <v>39</v>
      </c>
      <c r="G309" s="192" t="s">
        <v>107</v>
      </c>
      <c r="H309" s="192"/>
      <c r="I309" s="8">
        <v>44977</v>
      </c>
      <c r="J309" s="2" t="str">
        <f t="shared" ref="J309:J310" si="473">B309</f>
        <v>JN-42/2023</v>
      </c>
      <c r="K309" s="18">
        <f>I309+365</f>
        <v>45342</v>
      </c>
      <c r="L309" s="4">
        <v>5577.15</v>
      </c>
      <c r="M309" s="4">
        <f t="shared" si="471"/>
        <v>1394.2874999999999</v>
      </c>
      <c r="N309" s="4">
        <f t="shared" ref="N309:N310" si="474">L309+M309</f>
        <v>6971.4375</v>
      </c>
      <c r="O309" s="2" t="s">
        <v>105</v>
      </c>
      <c r="P309" s="15"/>
      <c r="Q309" s="7"/>
      <c r="R309" s="80"/>
      <c r="S309" s="420" t="s">
        <v>1035</v>
      </c>
      <c r="T309" s="421"/>
      <c r="U309" s="3"/>
      <c r="W309" s="13"/>
    </row>
    <row r="310" spans="2:26" s="83" customFormat="1" ht="24.95" customHeight="1" x14ac:dyDescent="0.25">
      <c r="B310" s="80" t="s">
        <v>899</v>
      </c>
      <c r="C310" s="80" t="s">
        <v>901</v>
      </c>
      <c r="D310" s="2" t="s">
        <v>74</v>
      </c>
      <c r="E310" s="80"/>
      <c r="F310" s="80" t="s">
        <v>39</v>
      </c>
      <c r="G310" s="80" t="s">
        <v>88</v>
      </c>
      <c r="H310" s="80"/>
      <c r="I310" s="8">
        <v>44987</v>
      </c>
      <c r="J310" s="2" t="str">
        <f t="shared" si="473"/>
        <v>JN-43/2023 grupa 1</v>
      </c>
      <c r="K310" s="18">
        <f>I310+731</f>
        <v>45718</v>
      </c>
      <c r="L310" s="4">
        <v>9600</v>
      </c>
      <c r="M310" s="4">
        <f t="shared" si="471"/>
        <v>2400</v>
      </c>
      <c r="N310" s="4">
        <f t="shared" si="474"/>
        <v>12000</v>
      </c>
      <c r="O310" s="2" t="s">
        <v>105</v>
      </c>
      <c r="P310" s="15"/>
      <c r="Q310" s="7"/>
      <c r="R310" s="80"/>
      <c r="S310" s="420" t="s">
        <v>900</v>
      </c>
      <c r="T310" s="421"/>
      <c r="U310" s="3"/>
      <c r="W310" s="13"/>
    </row>
    <row r="311" spans="2:26" s="293" customFormat="1" ht="24.95" customHeight="1" x14ac:dyDescent="0.25">
      <c r="B311" s="292" t="s">
        <v>899</v>
      </c>
      <c r="C311" s="292" t="s">
        <v>902</v>
      </c>
      <c r="D311" s="2" t="s">
        <v>74</v>
      </c>
      <c r="E311" s="292"/>
      <c r="F311" s="292" t="s">
        <v>39</v>
      </c>
      <c r="G311" s="292" t="s">
        <v>88</v>
      </c>
      <c r="H311" s="292"/>
      <c r="I311" s="8">
        <v>44987</v>
      </c>
      <c r="J311" s="2" t="str">
        <f t="shared" ref="J311" si="475">B311</f>
        <v>JN-43/2023 grupa 1</v>
      </c>
      <c r="K311" s="18">
        <f>I311+731</f>
        <v>45718</v>
      </c>
      <c r="L311" s="4">
        <v>3400</v>
      </c>
      <c r="M311" s="4">
        <f t="shared" si="471"/>
        <v>850</v>
      </c>
      <c r="N311" s="4">
        <f t="shared" ref="N311" si="476">L311+M311</f>
        <v>4250</v>
      </c>
      <c r="O311" s="2" t="s">
        <v>105</v>
      </c>
      <c r="P311" s="15"/>
      <c r="Q311" s="7"/>
      <c r="R311" s="292"/>
      <c r="S311" s="420" t="s">
        <v>903</v>
      </c>
      <c r="T311" s="421"/>
      <c r="U311" s="3"/>
      <c r="W311" s="13"/>
    </row>
    <row r="312" spans="2:26" s="83" customFormat="1" ht="48.75" x14ac:dyDescent="0.25">
      <c r="B312" s="346" t="s">
        <v>322</v>
      </c>
      <c r="C312" s="80" t="s">
        <v>49</v>
      </c>
      <c r="D312" s="2" t="s">
        <v>83</v>
      </c>
      <c r="E312" s="80"/>
      <c r="F312" s="110" t="s">
        <v>39</v>
      </c>
      <c r="G312" s="110" t="s">
        <v>192</v>
      </c>
      <c r="H312" s="110"/>
      <c r="I312" s="8">
        <v>45000</v>
      </c>
      <c r="J312" s="2" t="str">
        <f t="shared" ref="J312:J313" si="477">B312</f>
        <v>JN-44/2023</v>
      </c>
      <c r="K312" s="18">
        <v>45382</v>
      </c>
      <c r="L312" s="4">
        <v>17499.96</v>
      </c>
      <c r="M312" s="4">
        <f t="shared" si="471"/>
        <v>4374.99</v>
      </c>
      <c r="N312" s="4">
        <f t="shared" ref="N312:N313" si="478">L312+M312</f>
        <v>21874.949999999997</v>
      </c>
      <c r="O312" s="2" t="s">
        <v>105</v>
      </c>
      <c r="P312" s="15"/>
      <c r="Q312" s="7"/>
      <c r="R312" s="80"/>
      <c r="S312" s="420" t="s">
        <v>1372</v>
      </c>
      <c r="T312" s="421"/>
      <c r="U312" s="3"/>
      <c r="W312" s="13"/>
    </row>
    <row r="313" spans="2:26" s="83" customFormat="1" ht="24.95" customHeight="1" x14ac:dyDescent="0.25">
      <c r="B313" s="348" t="s">
        <v>323</v>
      </c>
      <c r="C313" s="80" t="s">
        <v>50</v>
      </c>
      <c r="D313" s="2" t="s">
        <v>84</v>
      </c>
      <c r="E313" s="80"/>
      <c r="F313" s="346" t="s">
        <v>39</v>
      </c>
      <c r="G313" s="80" t="s">
        <v>1373</v>
      </c>
      <c r="H313" s="80"/>
      <c r="I313" s="8">
        <v>45036</v>
      </c>
      <c r="J313" s="2" t="str">
        <f t="shared" si="477"/>
        <v>JN-45/2023</v>
      </c>
      <c r="K313" s="18">
        <v>45402</v>
      </c>
      <c r="L313" s="4">
        <v>26400</v>
      </c>
      <c r="M313" s="4">
        <f t="shared" si="471"/>
        <v>6600</v>
      </c>
      <c r="N313" s="4">
        <f t="shared" si="478"/>
        <v>33000</v>
      </c>
      <c r="O313" s="2"/>
      <c r="P313" s="15"/>
      <c r="Q313" s="7"/>
      <c r="R313" s="80"/>
      <c r="S313" s="420" t="s">
        <v>1374</v>
      </c>
      <c r="T313" s="421"/>
      <c r="U313" s="3"/>
      <c r="W313" s="13"/>
    </row>
    <row r="314" spans="2:26" s="83" customFormat="1" ht="24.95" customHeight="1" x14ac:dyDescent="0.25">
      <c r="B314" s="80" t="s">
        <v>659</v>
      </c>
      <c r="C314" s="80" t="s">
        <v>1445</v>
      </c>
      <c r="D314" s="2" t="s">
        <v>77</v>
      </c>
      <c r="E314" s="80"/>
      <c r="F314" s="164" t="s">
        <v>39</v>
      </c>
      <c r="G314" s="164" t="s">
        <v>104</v>
      </c>
      <c r="H314" s="164"/>
      <c r="I314" s="8">
        <v>45083</v>
      </c>
      <c r="J314" s="2" t="str">
        <f t="shared" ref="J314" si="479">B314</f>
        <v>JN-46/2023 grupa 1</v>
      </c>
      <c r="K314" s="18">
        <f>I314+755</f>
        <v>45838</v>
      </c>
      <c r="L314" s="4">
        <v>3694.8</v>
      </c>
      <c r="M314" s="4">
        <f t="shared" si="471"/>
        <v>923.7</v>
      </c>
      <c r="N314" s="4">
        <f t="shared" ref="N314:N315" si="480">L314+M314</f>
        <v>4618.5</v>
      </c>
      <c r="O314" s="2" t="s">
        <v>105</v>
      </c>
      <c r="P314" s="15"/>
      <c r="Q314" s="7"/>
      <c r="R314" s="80"/>
      <c r="S314" s="420" t="s">
        <v>1443</v>
      </c>
      <c r="T314" s="421"/>
      <c r="U314" s="3"/>
      <c r="W314" s="13"/>
    </row>
    <row r="315" spans="2:26" s="165" customFormat="1" ht="24.95" customHeight="1" x14ac:dyDescent="0.25">
      <c r="B315" s="164" t="s">
        <v>1033</v>
      </c>
      <c r="C315" s="164" t="s">
        <v>1444</v>
      </c>
      <c r="D315" s="2" t="s">
        <v>77</v>
      </c>
      <c r="E315" s="164"/>
      <c r="F315" s="164" t="s">
        <v>39</v>
      </c>
      <c r="G315" s="164" t="s">
        <v>104</v>
      </c>
      <c r="H315" s="164"/>
      <c r="I315" s="8">
        <v>45083</v>
      </c>
      <c r="J315" s="2" t="str">
        <f t="shared" ref="J315" si="481">B315</f>
        <v>JN-46/2023 grupa 2</v>
      </c>
      <c r="K315" s="18">
        <f>I315+755</f>
        <v>45838</v>
      </c>
      <c r="L315" s="4">
        <v>2945.2</v>
      </c>
      <c r="M315" s="4">
        <f t="shared" si="471"/>
        <v>736.3</v>
      </c>
      <c r="N315" s="4">
        <f t="shared" si="480"/>
        <v>3681.5</v>
      </c>
      <c r="O315" s="2" t="s">
        <v>105</v>
      </c>
      <c r="P315" s="15"/>
      <c r="Q315" s="7"/>
      <c r="R315" s="164"/>
      <c r="S315" s="420" t="s">
        <v>519</v>
      </c>
      <c r="T315" s="421"/>
      <c r="U315" s="3"/>
      <c r="W315" s="13"/>
    </row>
    <row r="316" spans="2:26" s="83" customFormat="1" ht="24.95" customHeight="1" x14ac:dyDescent="0.25">
      <c r="B316" s="348" t="s">
        <v>324</v>
      </c>
      <c r="C316" s="80" t="s">
        <v>42</v>
      </c>
      <c r="D316" s="2" t="s">
        <v>169</v>
      </c>
      <c r="E316" s="80"/>
      <c r="F316" s="80"/>
      <c r="G316" s="80"/>
      <c r="H316" s="80"/>
      <c r="I316" s="8"/>
      <c r="J316" s="2"/>
      <c r="K316" s="18"/>
      <c r="L316" s="4"/>
      <c r="M316" s="4"/>
      <c r="N316" s="4"/>
      <c r="O316" s="2"/>
      <c r="P316" s="15"/>
      <c r="Q316" s="7"/>
      <c r="R316" s="80"/>
      <c r="S316" s="81"/>
      <c r="T316" s="82"/>
      <c r="U316" s="3"/>
      <c r="W316" s="13"/>
    </row>
    <row r="317" spans="2:26" s="83" customFormat="1" ht="39" x14ac:dyDescent="0.25">
      <c r="B317" s="80" t="s">
        <v>325</v>
      </c>
      <c r="C317" s="80" t="s">
        <v>46</v>
      </c>
      <c r="D317" s="2" t="s">
        <v>80</v>
      </c>
      <c r="E317" s="80"/>
      <c r="F317" s="249" t="s">
        <v>39</v>
      </c>
      <c r="G317" s="249" t="s">
        <v>103</v>
      </c>
      <c r="H317" s="249"/>
      <c r="I317" s="8">
        <v>45194</v>
      </c>
      <c r="J317" s="2" t="str">
        <f>B317</f>
        <v>JN-48/2023</v>
      </c>
      <c r="K317" s="18">
        <f>I317+365</f>
        <v>45559</v>
      </c>
      <c r="L317" s="4">
        <v>15912</v>
      </c>
      <c r="M317" s="4">
        <f>L317*25/100</f>
        <v>3978</v>
      </c>
      <c r="N317" s="4">
        <f>L317+M317</f>
        <v>19890</v>
      </c>
      <c r="O317" s="2" t="s">
        <v>105</v>
      </c>
      <c r="P317" s="15"/>
      <c r="Q317" s="7"/>
      <c r="R317" s="249"/>
      <c r="S317" s="420" t="s">
        <v>1475</v>
      </c>
      <c r="T317" s="421"/>
      <c r="U317" s="3"/>
      <c r="W317" s="13"/>
    </row>
    <row r="318" spans="2:26" s="83" customFormat="1" ht="24.95" customHeight="1" x14ac:dyDescent="0.25">
      <c r="B318" s="80" t="s">
        <v>326</v>
      </c>
      <c r="C318" s="80" t="s">
        <v>47</v>
      </c>
      <c r="D318" s="2" t="s">
        <v>81</v>
      </c>
      <c r="E318" s="80"/>
      <c r="F318" s="80" t="s">
        <v>39</v>
      </c>
      <c r="G318" s="80" t="s">
        <v>194</v>
      </c>
      <c r="H318" s="80"/>
      <c r="I318" s="8">
        <v>45125</v>
      </c>
      <c r="J318" s="2" t="str">
        <f>B318</f>
        <v>JN-49/2023</v>
      </c>
      <c r="K318" s="18">
        <v>45504</v>
      </c>
      <c r="L318" s="4">
        <v>10246.5</v>
      </c>
      <c r="M318" s="4">
        <f>L318*25/100</f>
        <v>2561.625</v>
      </c>
      <c r="N318" s="4">
        <f>L318+M318</f>
        <v>12808.125</v>
      </c>
      <c r="O318" s="2" t="s">
        <v>105</v>
      </c>
      <c r="P318" s="15"/>
      <c r="Q318" s="7"/>
      <c r="R318" s="80"/>
      <c r="S318" s="420" t="s">
        <v>1476</v>
      </c>
      <c r="T318" s="421"/>
      <c r="U318" s="3"/>
      <c r="W318" s="13"/>
    </row>
    <row r="319" spans="2:26" s="83" customFormat="1" ht="24.95" customHeight="1" x14ac:dyDescent="0.25">
      <c r="B319" s="80" t="s">
        <v>327</v>
      </c>
      <c r="C319" s="80" t="s">
        <v>44</v>
      </c>
      <c r="D319" s="2" t="s">
        <v>170</v>
      </c>
      <c r="E319" s="80"/>
      <c r="F319" s="80" t="s">
        <v>39</v>
      </c>
      <c r="G319" s="362" t="s">
        <v>106</v>
      </c>
      <c r="H319" s="80"/>
      <c r="I319" s="8">
        <v>45139</v>
      </c>
      <c r="J319" s="2" t="str">
        <f>B319</f>
        <v>JN-50/2023</v>
      </c>
      <c r="K319" s="18">
        <v>45504</v>
      </c>
      <c r="L319" s="4">
        <v>25126.02</v>
      </c>
      <c r="M319" s="4">
        <f>L319*25/100</f>
        <v>6281.5050000000001</v>
      </c>
      <c r="N319" s="4">
        <f>L319+M319</f>
        <v>31407.525000000001</v>
      </c>
      <c r="O319" s="2" t="s">
        <v>105</v>
      </c>
      <c r="P319" s="15"/>
      <c r="Q319" s="7"/>
      <c r="R319" s="80"/>
      <c r="S319" s="420" t="s">
        <v>1484</v>
      </c>
      <c r="T319" s="421"/>
      <c r="U319" s="3"/>
      <c r="W319" s="13"/>
    </row>
    <row r="320" spans="2:26" s="83" customFormat="1" ht="24.95" customHeight="1" x14ac:dyDescent="0.25">
      <c r="B320" s="80" t="s">
        <v>328</v>
      </c>
      <c r="C320" s="80" t="s">
        <v>45</v>
      </c>
      <c r="D320" s="2" t="s">
        <v>171</v>
      </c>
      <c r="E320" s="80"/>
      <c r="F320" s="209" t="s">
        <v>39</v>
      </c>
      <c r="G320" s="362" t="s">
        <v>106</v>
      </c>
      <c r="H320" s="209"/>
      <c r="I320" s="8">
        <v>45132</v>
      </c>
      <c r="J320" s="2" t="str">
        <f t="shared" ref="J320" si="482">B320</f>
        <v>JN-51/2023</v>
      </c>
      <c r="K320" s="18">
        <v>45525</v>
      </c>
      <c r="L320" s="4">
        <v>22532.5</v>
      </c>
      <c r="M320" s="4">
        <f>L320*25/100</f>
        <v>5633.125</v>
      </c>
      <c r="N320" s="4">
        <f t="shared" ref="N320" si="483">L320+M320</f>
        <v>28165.625</v>
      </c>
      <c r="O320" s="2" t="s">
        <v>105</v>
      </c>
      <c r="P320" s="15"/>
      <c r="Q320" s="7"/>
      <c r="R320" s="209"/>
      <c r="S320" s="420" t="s">
        <v>1483</v>
      </c>
      <c r="T320" s="421"/>
      <c r="U320" s="3"/>
      <c r="W320" s="13"/>
    </row>
    <row r="321" spans="2:23" s="83" customFormat="1" ht="24.95" customHeight="1" x14ac:dyDescent="0.25">
      <c r="B321" s="348" t="s">
        <v>329</v>
      </c>
      <c r="C321" s="80" t="s">
        <v>48</v>
      </c>
      <c r="D321" s="2" t="s">
        <v>82</v>
      </c>
      <c r="E321" s="80"/>
      <c r="F321" s="80"/>
      <c r="G321" s="80"/>
      <c r="H321" s="80"/>
      <c r="I321" s="8"/>
      <c r="J321" s="2"/>
      <c r="K321" s="18"/>
      <c r="L321" s="4"/>
      <c r="M321" s="4"/>
      <c r="N321" s="4"/>
      <c r="O321" s="2"/>
      <c r="P321" s="15"/>
      <c r="Q321" s="7"/>
      <c r="R321" s="80"/>
      <c r="S321" s="420"/>
      <c r="T321" s="421"/>
      <c r="U321" s="3"/>
      <c r="W321" s="13"/>
    </row>
    <row r="322" spans="2:23" s="83" customFormat="1" ht="24.95" customHeight="1" x14ac:dyDescent="0.25">
      <c r="B322" s="80" t="s">
        <v>330</v>
      </c>
      <c r="C322" s="80" t="s">
        <v>85</v>
      </c>
      <c r="D322" s="2" t="s">
        <v>172</v>
      </c>
      <c r="E322" s="80"/>
      <c r="F322" s="230" t="s">
        <v>39</v>
      </c>
      <c r="G322" s="230" t="s">
        <v>107</v>
      </c>
      <c r="H322" s="230"/>
      <c r="I322" s="8">
        <v>45195</v>
      </c>
      <c r="J322" s="2" t="str">
        <f t="shared" ref="J322" si="484">B322</f>
        <v>JN-53/2023</v>
      </c>
      <c r="K322" s="18">
        <f>I322+365</f>
        <v>45560</v>
      </c>
      <c r="L322" s="4">
        <v>6316</v>
      </c>
      <c r="M322" s="4">
        <f>L322*25/100</f>
        <v>1579</v>
      </c>
      <c r="N322" s="4">
        <f t="shared" ref="N322" si="485">L322+M322</f>
        <v>7895</v>
      </c>
      <c r="O322" s="2" t="s">
        <v>105</v>
      </c>
      <c r="P322" s="15"/>
      <c r="Q322" s="7"/>
      <c r="R322" s="230"/>
      <c r="S322" s="420" t="s">
        <v>1036</v>
      </c>
      <c r="T322" s="421"/>
      <c r="U322" s="3"/>
      <c r="W322" s="13"/>
    </row>
    <row r="323" spans="2:23" s="83" customFormat="1" ht="24.95" customHeight="1" x14ac:dyDescent="0.25">
      <c r="B323" s="80" t="s">
        <v>331</v>
      </c>
      <c r="C323" s="80" t="s">
        <v>86</v>
      </c>
      <c r="D323" s="2" t="s">
        <v>173</v>
      </c>
      <c r="E323" s="80"/>
      <c r="F323" s="80"/>
      <c r="G323" s="80"/>
      <c r="H323" s="80"/>
      <c r="I323" s="8"/>
      <c r="J323" s="2"/>
      <c r="K323" s="18"/>
      <c r="L323" s="4"/>
      <c r="M323" s="4"/>
      <c r="N323" s="4"/>
      <c r="O323" s="2"/>
      <c r="P323" s="15"/>
      <c r="Q323" s="7"/>
      <c r="R323" s="80"/>
      <c r="S323" s="422" t="s">
        <v>776</v>
      </c>
      <c r="T323" s="423"/>
      <c r="U323" s="3"/>
      <c r="W323" s="13"/>
    </row>
    <row r="324" spans="2:23" s="83" customFormat="1" ht="24.95" customHeight="1" x14ac:dyDescent="0.25">
      <c r="B324" s="80" t="s">
        <v>332</v>
      </c>
      <c r="C324" s="80" t="s">
        <v>114</v>
      </c>
      <c r="D324" s="2" t="s">
        <v>115</v>
      </c>
      <c r="E324" s="80"/>
      <c r="F324" s="80"/>
      <c r="G324" s="80"/>
      <c r="H324" s="80"/>
      <c r="I324" s="8"/>
      <c r="J324" s="2"/>
      <c r="K324" s="18"/>
      <c r="L324" s="4"/>
      <c r="M324" s="4"/>
      <c r="N324" s="4"/>
      <c r="O324" s="2"/>
      <c r="P324" s="15"/>
      <c r="Q324" s="7"/>
      <c r="R324" s="80"/>
      <c r="S324" s="422" t="s">
        <v>776</v>
      </c>
      <c r="T324" s="423"/>
      <c r="U324" s="3"/>
      <c r="W324" s="13"/>
    </row>
    <row r="325" spans="2:23" s="83" customFormat="1" ht="24.95" customHeight="1" x14ac:dyDescent="0.25">
      <c r="B325" s="348" t="s">
        <v>333</v>
      </c>
      <c r="C325" s="80" t="s">
        <v>334</v>
      </c>
      <c r="D325" s="2" t="s">
        <v>175</v>
      </c>
      <c r="E325" s="80"/>
      <c r="F325" s="80"/>
      <c r="G325" s="80"/>
      <c r="H325" s="80"/>
      <c r="I325" s="8"/>
      <c r="J325" s="2"/>
      <c r="K325" s="18"/>
      <c r="L325" s="4"/>
      <c r="M325" s="4"/>
      <c r="N325" s="4"/>
      <c r="O325" s="2"/>
      <c r="P325" s="15"/>
      <c r="Q325" s="7"/>
      <c r="R325" s="80"/>
      <c r="S325" s="81"/>
      <c r="T325" s="82"/>
      <c r="U325" s="3"/>
      <c r="W325" s="13"/>
    </row>
    <row r="326" spans="2:23" s="83" customFormat="1" ht="34.5" customHeight="1" x14ac:dyDescent="0.25">
      <c r="B326" s="348" t="s">
        <v>335</v>
      </c>
      <c r="C326" s="80" t="s">
        <v>336</v>
      </c>
      <c r="D326" s="2" t="s">
        <v>176</v>
      </c>
      <c r="E326" s="80"/>
      <c r="F326" s="80"/>
      <c r="G326" s="80"/>
      <c r="H326" s="80"/>
      <c r="I326" s="8"/>
      <c r="J326" s="2"/>
      <c r="K326" s="18"/>
      <c r="L326" s="4"/>
      <c r="M326" s="4"/>
      <c r="N326" s="4"/>
      <c r="O326" s="2"/>
      <c r="P326" s="15"/>
      <c r="Q326" s="7"/>
      <c r="R326" s="80"/>
      <c r="S326" s="81"/>
      <c r="T326" s="82"/>
      <c r="U326" s="3"/>
      <c r="W326" s="13"/>
    </row>
    <row r="327" spans="2:23" s="83" customFormat="1" ht="34.5" customHeight="1" x14ac:dyDescent="0.25">
      <c r="B327" s="80" t="s">
        <v>337</v>
      </c>
      <c r="C327" s="80" t="s">
        <v>338</v>
      </c>
      <c r="D327" s="2" t="s">
        <v>123</v>
      </c>
      <c r="E327" s="80"/>
      <c r="F327" s="357" t="s">
        <v>39</v>
      </c>
      <c r="G327" s="357" t="s">
        <v>92</v>
      </c>
      <c r="H327" s="357"/>
      <c r="I327" s="8">
        <v>45287</v>
      </c>
      <c r="J327" s="2" t="str">
        <f t="shared" ref="J327" si="486">B327</f>
        <v>JN-58/2023</v>
      </c>
      <c r="K327" s="18">
        <v>45657</v>
      </c>
      <c r="L327" s="4">
        <v>26416.05</v>
      </c>
      <c r="M327" s="4">
        <f>L327*25/100</f>
        <v>6604.0124999999998</v>
      </c>
      <c r="N327" s="4">
        <f t="shared" ref="N327" si="487">L327+M327</f>
        <v>33020.0625</v>
      </c>
      <c r="O327" s="2" t="s">
        <v>105</v>
      </c>
      <c r="P327" s="15"/>
      <c r="Q327" s="7"/>
      <c r="R327" s="357"/>
      <c r="S327" s="420" t="s">
        <v>519</v>
      </c>
      <c r="T327" s="421"/>
      <c r="U327" s="3"/>
      <c r="W327" s="13"/>
    </row>
    <row r="328" spans="2:23" s="83" customFormat="1" ht="24.95" customHeight="1" x14ac:dyDescent="0.25">
      <c r="B328" s="80" t="s">
        <v>339</v>
      </c>
      <c r="C328" s="80" t="s">
        <v>340</v>
      </c>
      <c r="D328" s="2" t="s">
        <v>112</v>
      </c>
      <c r="E328" s="80"/>
      <c r="F328" s="80"/>
      <c r="G328" s="80"/>
      <c r="H328" s="80"/>
      <c r="I328" s="8"/>
      <c r="J328" s="2"/>
      <c r="K328" s="18"/>
      <c r="L328" s="4"/>
      <c r="M328" s="4"/>
      <c r="N328" s="4"/>
      <c r="O328" s="2"/>
      <c r="P328" s="15"/>
      <c r="Q328" s="7"/>
      <c r="R328" s="80"/>
      <c r="S328" s="422" t="s">
        <v>776</v>
      </c>
      <c r="T328" s="423"/>
      <c r="U328" s="3"/>
      <c r="W328" s="13"/>
    </row>
    <row r="329" spans="2:23" s="83" customFormat="1" ht="24.95" customHeight="1" x14ac:dyDescent="0.25">
      <c r="B329" s="80" t="s">
        <v>341</v>
      </c>
      <c r="C329" s="80" t="s">
        <v>342</v>
      </c>
      <c r="D329" s="2" t="s">
        <v>56</v>
      </c>
      <c r="E329" s="80"/>
      <c r="F329" s="80"/>
      <c r="G329" s="80"/>
      <c r="H329" s="80"/>
      <c r="I329" s="8"/>
      <c r="J329" s="2"/>
      <c r="K329" s="18"/>
      <c r="L329" s="4"/>
      <c r="M329" s="4"/>
      <c r="N329" s="4"/>
      <c r="O329" s="2"/>
      <c r="P329" s="15"/>
      <c r="Q329" s="7"/>
      <c r="R329" s="80"/>
      <c r="S329" s="422" t="s">
        <v>776</v>
      </c>
      <c r="T329" s="423"/>
      <c r="U329" s="3"/>
      <c r="W329" s="13"/>
    </row>
    <row r="330" spans="2:23" s="83" customFormat="1" ht="24.95" customHeight="1" x14ac:dyDescent="0.25">
      <c r="B330" s="80" t="s">
        <v>343</v>
      </c>
      <c r="C330" s="80" t="s">
        <v>344</v>
      </c>
      <c r="D330" s="2" t="s">
        <v>90</v>
      </c>
      <c r="E330" s="80"/>
      <c r="F330" s="308" t="s">
        <v>39</v>
      </c>
      <c r="G330" s="308" t="s">
        <v>99</v>
      </c>
      <c r="H330" s="308"/>
      <c r="I330" s="8">
        <v>45267</v>
      </c>
      <c r="J330" s="2" t="str">
        <f t="shared" ref="J330" si="488">B330</f>
        <v>JN-61/2023</v>
      </c>
      <c r="K330" s="18">
        <v>45657</v>
      </c>
      <c r="L330" s="4">
        <v>19775.7</v>
      </c>
      <c r="M330" s="4">
        <f>L330*25/100</f>
        <v>4943.9250000000002</v>
      </c>
      <c r="N330" s="4">
        <f t="shared" ref="N330" si="489">L330+M330</f>
        <v>24719.625</v>
      </c>
      <c r="O330" s="2" t="s">
        <v>105</v>
      </c>
      <c r="P330" s="15"/>
      <c r="Q330" s="7"/>
      <c r="R330" s="308"/>
      <c r="S330" s="420" t="s">
        <v>519</v>
      </c>
      <c r="T330" s="421"/>
      <c r="U330" s="3"/>
      <c r="W330" s="13"/>
    </row>
    <row r="331" spans="2:23" s="83" customFormat="1" ht="24.95" customHeight="1" x14ac:dyDescent="0.25">
      <c r="B331" s="80" t="s">
        <v>345</v>
      </c>
      <c r="C331" s="80" t="s">
        <v>346</v>
      </c>
      <c r="D331" s="2" t="s">
        <v>93</v>
      </c>
      <c r="E331" s="80"/>
      <c r="F331" s="308" t="s">
        <v>39</v>
      </c>
      <c r="G331" s="308" t="s">
        <v>124</v>
      </c>
      <c r="H331" s="308"/>
      <c r="I331" s="8">
        <v>45267</v>
      </c>
      <c r="J331" s="2" t="str">
        <f t="shared" ref="J331" si="490">B331</f>
        <v>JN-62/2023</v>
      </c>
      <c r="K331" s="18">
        <v>45657</v>
      </c>
      <c r="L331" s="4">
        <v>6110</v>
      </c>
      <c r="M331" s="4">
        <v>0</v>
      </c>
      <c r="N331" s="4">
        <f t="shared" ref="N331" si="491">L331+M331</f>
        <v>6110</v>
      </c>
      <c r="O331" s="2" t="s">
        <v>105</v>
      </c>
      <c r="P331" s="15"/>
      <c r="Q331" s="7"/>
      <c r="R331" s="308"/>
      <c r="S331" s="420" t="s">
        <v>519</v>
      </c>
      <c r="T331" s="421"/>
      <c r="U331" s="3"/>
      <c r="W331" s="13"/>
    </row>
    <row r="332" spans="2:23" s="83" customFormat="1" ht="24.95" customHeight="1" x14ac:dyDescent="0.25">
      <c r="B332" s="80" t="s">
        <v>347</v>
      </c>
      <c r="C332" s="80" t="s">
        <v>348</v>
      </c>
      <c r="D332" s="2" t="s">
        <v>94</v>
      </c>
      <c r="E332" s="80"/>
      <c r="F332" s="308" t="s">
        <v>39</v>
      </c>
      <c r="G332" s="308" t="s">
        <v>978</v>
      </c>
      <c r="H332" s="308"/>
      <c r="I332" s="8">
        <v>45267</v>
      </c>
      <c r="J332" s="2" t="str">
        <f t="shared" ref="J332" si="492">B332</f>
        <v>JN-63/2023</v>
      </c>
      <c r="K332" s="18">
        <v>45657</v>
      </c>
      <c r="L332" s="4">
        <v>15000</v>
      </c>
      <c r="M332" s="4">
        <v>0</v>
      </c>
      <c r="N332" s="4">
        <f t="shared" ref="N332" si="493">L332+M332</f>
        <v>15000</v>
      </c>
      <c r="O332" s="2" t="s">
        <v>105</v>
      </c>
      <c r="P332" s="15"/>
      <c r="Q332" s="7"/>
      <c r="R332" s="308"/>
      <c r="S332" s="420" t="s">
        <v>519</v>
      </c>
      <c r="T332" s="421"/>
      <c r="U332" s="3"/>
      <c r="W332" s="13"/>
    </row>
    <row r="333" spans="2:23" s="83" customFormat="1" ht="24.95" customHeight="1" x14ac:dyDescent="0.25">
      <c r="B333" s="80" t="s">
        <v>349</v>
      </c>
      <c r="C333" s="80" t="s">
        <v>350</v>
      </c>
      <c r="D333" s="2" t="s">
        <v>95</v>
      </c>
      <c r="E333" s="80"/>
      <c r="F333" s="308" t="s">
        <v>39</v>
      </c>
      <c r="G333" s="308" t="s">
        <v>124</v>
      </c>
      <c r="H333" s="308"/>
      <c r="I333" s="8">
        <v>45267</v>
      </c>
      <c r="J333" s="2" t="str">
        <f t="shared" ref="J333" si="494">B333</f>
        <v>JN-64/2023</v>
      </c>
      <c r="K333" s="18">
        <v>45657</v>
      </c>
      <c r="L333" s="4">
        <v>3720</v>
      </c>
      <c r="M333" s="4">
        <v>0</v>
      </c>
      <c r="N333" s="4">
        <f t="shared" ref="N333" si="495">L333+M333</f>
        <v>3720</v>
      </c>
      <c r="O333" s="2" t="s">
        <v>105</v>
      </c>
      <c r="P333" s="15"/>
      <c r="Q333" s="7"/>
      <c r="R333" s="308"/>
      <c r="S333" s="420" t="s">
        <v>519</v>
      </c>
      <c r="T333" s="421"/>
      <c r="U333" s="3"/>
      <c r="W333" s="13"/>
    </row>
    <row r="334" spans="2:23" s="83" customFormat="1" ht="27" customHeight="1" x14ac:dyDescent="0.25">
      <c r="B334" s="80" t="s">
        <v>351</v>
      </c>
      <c r="C334" s="80" t="s">
        <v>352</v>
      </c>
      <c r="D334" s="2" t="s">
        <v>96</v>
      </c>
      <c r="E334" s="80"/>
      <c r="F334" s="308" t="s">
        <v>39</v>
      </c>
      <c r="G334" s="308" t="s">
        <v>124</v>
      </c>
      <c r="H334" s="308"/>
      <c r="I334" s="8">
        <v>45268</v>
      </c>
      <c r="J334" s="2" t="str">
        <f t="shared" ref="J334" si="496">B334</f>
        <v>JN-65/2023</v>
      </c>
      <c r="K334" s="18">
        <v>45657</v>
      </c>
      <c r="L334" s="4">
        <v>6880</v>
      </c>
      <c r="M334" s="4">
        <v>0</v>
      </c>
      <c r="N334" s="4">
        <f t="shared" ref="N334" si="497">L334+M334</f>
        <v>6880</v>
      </c>
      <c r="O334" s="2" t="s">
        <v>105</v>
      </c>
      <c r="P334" s="15"/>
      <c r="Q334" s="7"/>
      <c r="R334" s="308"/>
      <c r="S334" s="420" t="s">
        <v>519</v>
      </c>
      <c r="T334" s="421"/>
      <c r="U334" s="3"/>
      <c r="W334" s="13"/>
    </row>
    <row r="335" spans="2:23" s="83" customFormat="1" ht="24.95" customHeight="1" x14ac:dyDescent="0.25">
      <c r="B335" s="80" t="s">
        <v>353</v>
      </c>
      <c r="C335" s="80" t="s">
        <v>354</v>
      </c>
      <c r="D335" s="2" t="s">
        <v>355</v>
      </c>
      <c r="E335" s="80"/>
      <c r="F335" s="80"/>
      <c r="G335" s="80"/>
      <c r="H335" s="80"/>
      <c r="I335" s="8"/>
      <c r="J335" s="2"/>
      <c r="K335" s="18"/>
      <c r="L335" s="4"/>
      <c r="M335" s="4"/>
      <c r="N335" s="4"/>
      <c r="O335" s="2"/>
      <c r="P335" s="15"/>
      <c r="Q335" s="7"/>
      <c r="R335" s="80"/>
      <c r="S335" s="420" t="s">
        <v>776</v>
      </c>
      <c r="T335" s="421"/>
      <c r="U335" s="3"/>
      <c r="W335" s="13"/>
    </row>
    <row r="336" spans="2:23" s="83" customFormat="1" ht="24.95" customHeight="1" x14ac:dyDescent="0.25">
      <c r="B336" s="80" t="s">
        <v>356</v>
      </c>
      <c r="C336" s="80" t="s">
        <v>357</v>
      </c>
      <c r="D336" s="2" t="s">
        <v>177</v>
      </c>
      <c r="E336" s="80"/>
      <c r="F336" s="80"/>
      <c r="G336" s="80"/>
      <c r="H336" s="80"/>
      <c r="I336" s="8"/>
      <c r="J336" s="2"/>
      <c r="K336" s="18"/>
      <c r="L336" s="4"/>
      <c r="M336" s="4"/>
      <c r="N336" s="4"/>
      <c r="O336" s="2"/>
      <c r="P336" s="15"/>
      <c r="Q336" s="7"/>
      <c r="R336" s="80"/>
      <c r="S336" s="420" t="s">
        <v>776</v>
      </c>
      <c r="T336" s="421"/>
      <c r="U336" s="3"/>
      <c r="W336" s="13"/>
    </row>
    <row r="337" spans="2:23" s="83" customFormat="1" ht="24.95" customHeight="1" x14ac:dyDescent="0.25">
      <c r="B337" s="80" t="s">
        <v>358</v>
      </c>
      <c r="C337" s="80" t="s">
        <v>359</v>
      </c>
      <c r="D337" s="2" t="s">
        <v>57</v>
      </c>
      <c r="E337" s="80"/>
      <c r="F337" s="80"/>
      <c r="G337" s="80"/>
      <c r="H337" s="80"/>
      <c r="I337" s="8"/>
      <c r="J337" s="2"/>
      <c r="K337" s="18"/>
      <c r="L337" s="4"/>
      <c r="M337" s="4"/>
      <c r="N337" s="4"/>
      <c r="O337" s="2"/>
      <c r="P337" s="15"/>
      <c r="Q337" s="7"/>
      <c r="R337" s="80"/>
      <c r="S337" s="420" t="s">
        <v>776</v>
      </c>
      <c r="T337" s="421"/>
      <c r="U337" s="3"/>
      <c r="W337" s="13"/>
    </row>
    <row r="338" spans="2:23" s="83" customFormat="1" ht="24.95" customHeight="1" x14ac:dyDescent="0.25">
      <c r="B338" s="80" t="s">
        <v>360</v>
      </c>
      <c r="C338" s="80" t="s">
        <v>361</v>
      </c>
      <c r="D338" s="2" t="s">
        <v>66</v>
      </c>
      <c r="E338" s="80"/>
      <c r="F338" s="80"/>
      <c r="G338" s="80"/>
      <c r="H338" s="80"/>
      <c r="I338" s="8"/>
      <c r="J338" s="2"/>
      <c r="K338" s="18"/>
      <c r="L338" s="4"/>
      <c r="M338" s="4"/>
      <c r="N338" s="4"/>
      <c r="O338" s="2"/>
      <c r="P338" s="15"/>
      <c r="Q338" s="7"/>
      <c r="R338" s="80"/>
      <c r="S338" s="420" t="s">
        <v>776</v>
      </c>
      <c r="T338" s="421"/>
      <c r="U338" s="3"/>
      <c r="W338" s="13"/>
    </row>
    <row r="339" spans="2:23" s="83" customFormat="1" ht="24.95" customHeight="1" x14ac:dyDescent="0.25">
      <c r="B339" s="348" t="s">
        <v>362</v>
      </c>
      <c r="C339" s="80" t="s">
        <v>363</v>
      </c>
      <c r="D339" s="2" t="s">
        <v>174</v>
      </c>
      <c r="E339" s="80"/>
      <c r="F339" s="80"/>
      <c r="G339" s="80"/>
      <c r="H339" s="80"/>
      <c r="I339" s="8"/>
      <c r="J339" s="2"/>
      <c r="K339" s="18"/>
      <c r="L339" s="4"/>
      <c r="M339" s="4"/>
      <c r="N339" s="4"/>
      <c r="O339" s="2"/>
      <c r="P339" s="15"/>
      <c r="Q339" s="7"/>
      <c r="R339" s="80"/>
      <c r="S339" s="420"/>
      <c r="T339" s="421"/>
      <c r="U339" s="3"/>
      <c r="W339" s="13"/>
    </row>
    <row r="340" spans="2:23" s="83" customFormat="1" ht="34.5" customHeight="1" x14ac:dyDescent="0.25">
      <c r="B340" s="348" t="s">
        <v>364</v>
      </c>
      <c r="C340" s="80" t="s">
        <v>365</v>
      </c>
      <c r="D340" s="2" t="s">
        <v>366</v>
      </c>
      <c r="E340" s="80"/>
      <c r="F340" s="80"/>
      <c r="G340" s="80"/>
      <c r="H340" s="80"/>
      <c r="I340" s="8"/>
      <c r="J340" s="2"/>
      <c r="K340" s="18"/>
      <c r="L340" s="4"/>
      <c r="M340" s="4"/>
      <c r="N340" s="4"/>
      <c r="O340" s="2"/>
      <c r="P340" s="15"/>
      <c r="Q340" s="7"/>
      <c r="R340" s="80"/>
      <c r="S340" s="81"/>
      <c r="T340" s="82"/>
      <c r="U340" s="3"/>
      <c r="W340" s="13"/>
    </row>
    <row r="341" spans="2:23" s="83" customFormat="1" ht="42" customHeight="1" x14ac:dyDescent="0.25">
      <c r="B341" s="348" t="s">
        <v>367</v>
      </c>
      <c r="C341" s="80" t="s">
        <v>368</v>
      </c>
      <c r="D341" s="2" t="s">
        <v>369</v>
      </c>
      <c r="E341" s="80"/>
      <c r="F341" s="80"/>
      <c r="G341" s="80"/>
      <c r="H341" s="80"/>
      <c r="I341" s="8"/>
      <c r="J341" s="2"/>
      <c r="K341" s="18"/>
      <c r="L341" s="4"/>
      <c r="M341" s="4"/>
      <c r="N341" s="4"/>
      <c r="O341" s="2"/>
      <c r="P341" s="15"/>
      <c r="Q341" s="7"/>
      <c r="R341" s="80"/>
      <c r="S341" s="81"/>
      <c r="T341" s="82"/>
      <c r="U341" s="3"/>
      <c r="W341" s="13"/>
    </row>
    <row r="342" spans="2:23" s="83" customFormat="1" ht="24.95" customHeight="1" x14ac:dyDescent="0.25">
      <c r="B342" s="348" t="s">
        <v>370</v>
      </c>
      <c r="C342" s="80" t="s">
        <v>371</v>
      </c>
      <c r="D342" s="2" t="s">
        <v>372</v>
      </c>
      <c r="E342" s="80"/>
      <c r="F342" s="80"/>
      <c r="G342" s="80"/>
      <c r="H342" s="80"/>
      <c r="I342" s="8"/>
      <c r="J342" s="2"/>
      <c r="K342" s="18"/>
      <c r="L342" s="4"/>
      <c r="M342" s="4"/>
      <c r="N342" s="4"/>
      <c r="O342" s="2"/>
      <c r="P342" s="15"/>
      <c r="Q342" s="7"/>
      <c r="R342" s="80"/>
      <c r="S342" s="81"/>
      <c r="T342" s="82"/>
      <c r="U342" s="3"/>
      <c r="W342" s="13"/>
    </row>
    <row r="343" spans="2:23" s="83" customFormat="1" ht="24.95" customHeight="1" x14ac:dyDescent="0.25">
      <c r="B343" s="348" t="s">
        <v>373</v>
      </c>
      <c r="C343" s="80" t="s">
        <v>186</v>
      </c>
      <c r="D343" s="2" t="s">
        <v>187</v>
      </c>
      <c r="E343" s="80"/>
      <c r="F343" s="80"/>
      <c r="G343" s="80"/>
      <c r="H343" s="80"/>
      <c r="I343" s="8"/>
      <c r="J343" s="2"/>
      <c r="K343" s="18"/>
      <c r="L343" s="4"/>
      <c r="M343" s="4"/>
      <c r="N343" s="4"/>
      <c r="O343" s="2"/>
      <c r="P343" s="15"/>
      <c r="Q343" s="7"/>
      <c r="R343" s="80"/>
      <c r="S343" s="81"/>
      <c r="T343" s="82"/>
      <c r="U343" s="3"/>
      <c r="W343" s="13"/>
    </row>
    <row r="344" spans="2:23" s="83" customFormat="1" ht="24.95" customHeight="1" x14ac:dyDescent="0.25">
      <c r="B344" s="80" t="s">
        <v>374</v>
      </c>
      <c r="C344" s="80" t="s">
        <v>375</v>
      </c>
      <c r="D344" s="2" t="s">
        <v>97</v>
      </c>
      <c r="E344" s="80"/>
      <c r="F344" s="103" t="s">
        <v>39</v>
      </c>
      <c r="G344" s="103" t="s">
        <v>127</v>
      </c>
      <c r="H344" s="103"/>
      <c r="I344" s="8">
        <v>44945</v>
      </c>
      <c r="J344" s="2" t="str">
        <f t="shared" ref="J344" si="498">B344</f>
        <v>JN-75/2023</v>
      </c>
      <c r="K344" s="18">
        <v>45322</v>
      </c>
      <c r="L344" s="4">
        <v>3249</v>
      </c>
      <c r="M344" s="4">
        <f>L344*25/100</f>
        <v>812.25</v>
      </c>
      <c r="N344" s="4">
        <f t="shared" ref="N344" si="499">L344+M344</f>
        <v>4061.25</v>
      </c>
      <c r="O344" s="2" t="s">
        <v>105</v>
      </c>
      <c r="P344" s="15">
        <v>45322</v>
      </c>
      <c r="Q344" s="7">
        <f>N344</f>
        <v>4061.25</v>
      </c>
      <c r="R344" s="80"/>
      <c r="S344" s="420"/>
      <c r="T344" s="421"/>
      <c r="U344" s="3"/>
      <c r="W344" s="13"/>
    </row>
    <row r="345" spans="2:23" s="83" customFormat="1" ht="24.95" customHeight="1" x14ac:dyDescent="0.25">
      <c r="B345" s="80" t="s">
        <v>1038</v>
      </c>
      <c r="C345" s="80" t="s">
        <v>492</v>
      </c>
      <c r="D345" s="2" t="s">
        <v>118</v>
      </c>
      <c r="E345" s="80"/>
      <c r="F345" s="95" t="s">
        <v>39</v>
      </c>
      <c r="G345" s="95" t="s">
        <v>493</v>
      </c>
      <c r="H345" s="95"/>
      <c r="I345" s="8">
        <v>44974</v>
      </c>
      <c r="J345" s="2" t="str">
        <f t="shared" ref="J345" si="500">B345</f>
        <v>JN-76/2023 grupa 1</v>
      </c>
      <c r="K345" s="18">
        <f>I345+10</f>
        <v>44984</v>
      </c>
      <c r="L345" s="4">
        <v>14070.78</v>
      </c>
      <c r="M345" s="4">
        <v>3214.22</v>
      </c>
      <c r="N345" s="4">
        <f t="shared" ref="N345" si="501">L345+M345</f>
        <v>17285</v>
      </c>
      <c r="O345" s="2" t="s">
        <v>105</v>
      </c>
      <c r="P345" s="15">
        <v>44977</v>
      </c>
      <c r="Q345" s="7">
        <f>N345</f>
        <v>17285</v>
      </c>
      <c r="R345" s="80"/>
      <c r="S345" s="81"/>
      <c r="T345" s="82"/>
      <c r="U345" s="3"/>
      <c r="W345" s="13"/>
    </row>
    <row r="346" spans="2:23" s="328" customFormat="1" ht="24.95" customHeight="1" x14ac:dyDescent="0.25">
      <c r="B346" s="327" t="s">
        <v>1039</v>
      </c>
      <c r="C346" s="327" t="s">
        <v>492</v>
      </c>
      <c r="D346" s="2" t="s">
        <v>118</v>
      </c>
      <c r="E346" s="327"/>
      <c r="F346" s="327" t="s">
        <v>39</v>
      </c>
      <c r="G346" s="327" t="s">
        <v>1040</v>
      </c>
      <c r="H346" s="327"/>
      <c r="I346" s="8">
        <v>45289</v>
      </c>
      <c r="J346" s="2" t="str">
        <f t="shared" ref="J346" si="502">B346</f>
        <v>JN-76/2023 grupa 2</v>
      </c>
      <c r="K346" s="18">
        <f>I346+31</f>
        <v>45320</v>
      </c>
      <c r="L346" s="4">
        <v>9191.91</v>
      </c>
      <c r="M346" s="4">
        <v>2191.86</v>
      </c>
      <c r="N346" s="4">
        <f t="shared" ref="N346" si="503">L346+M346</f>
        <v>11383.77</v>
      </c>
      <c r="O346" s="2" t="s">
        <v>105</v>
      </c>
      <c r="P346" s="15">
        <v>45299</v>
      </c>
      <c r="Q346" s="7">
        <f>N346</f>
        <v>11383.77</v>
      </c>
      <c r="R346" s="327"/>
      <c r="S346" s="420"/>
      <c r="T346" s="421"/>
      <c r="U346" s="3"/>
      <c r="W346" s="13"/>
    </row>
    <row r="347" spans="2:23" s="83" customFormat="1" ht="24.95" customHeight="1" x14ac:dyDescent="0.25">
      <c r="B347" s="348" t="s">
        <v>376</v>
      </c>
      <c r="C347" s="80" t="s">
        <v>377</v>
      </c>
      <c r="D347" s="2" t="s">
        <v>378</v>
      </c>
      <c r="E347" s="80"/>
      <c r="F347" s="80"/>
      <c r="G347" s="80"/>
      <c r="H347" s="80"/>
      <c r="I347" s="8"/>
      <c r="J347" s="2"/>
      <c r="K347" s="18"/>
      <c r="L347" s="4"/>
      <c r="M347" s="4"/>
      <c r="N347" s="4"/>
      <c r="O347" s="2"/>
      <c r="P347" s="15"/>
      <c r="Q347" s="7"/>
      <c r="R347" s="80"/>
      <c r="S347" s="81"/>
      <c r="T347" s="82"/>
      <c r="U347" s="3"/>
      <c r="W347" s="13"/>
    </row>
    <row r="348" spans="2:23" s="83" customFormat="1" ht="24.95" customHeight="1" x14ac:dyDescent="0.25">
      <c r="B348" s="348" t="s">
        <v>379</v>
      </c>
      <c r="C348" s="80" t="s">
        <v>380</v>
      </c>
      <c r="D348" s="2" t="s">
        <v>381</v>
      </c>
      <c r="E348" s="80"/>
      <c r="F348" s="80"/>
      <c r="G348" s="80"/>
      <c r="H348" s="80"/>
      <c r="I348" s="8"/>
      <c r="J348" s="2"/>
      <c r="K348" s="18"/>
      <c r="L348" s="4"/>
      <c r="M348" s="4"/>
      <c r="N348" s="4"/>
      <c r="O348" s="2"/>
      <c r="P348" s="15"/>
      <c r="Q348" s="7"/>
      <c r="R348" s="80"/>
      <c r="S348" s="81"/>
      <c r="T348" s="82"/>
      <c r="U348" s="3"/>
      <c r="W348" s="13"/>
    </row>
    <row r="349" spans="2:23" s="376" customFormat="1" ht="27.6" customHeight="1" x14ac:dyDescent="0.25">
      <c r="B349" s="348" t="s">
        <v>387</v>
      </c>
      <c r="C349" s="374" t="s">
        <v>178</v>
      </c>
      <c r="D349" s="2" t="s">
        <v>179</v>
      </c>
      <c r="E349" s="381"/>
      <c r="F349" s="381" t="s">
        <v>39</v>
      </c>
      <c r="G349" s="381" t="s">
        <v>1509</v>
      </c>
      <c r="H349" s="381"/>
      <c r="I349" s="382" t="s">
        <v>1510</v>
      </c>
      <c r="J349" s="383" t="s">
        <v>387</v>
      </c>
      <c r="K349" s="384" t="s">
        <v>1511</v>
      </c>
      <c r="L349" s="380">
        <v>18500</v>
      </c>
      <c r="M349" s="380">
        <v>4625</v>
      </c>
      <c r="N349" s="380">
        <v>23125</v>
      </c>
      <c r="O349" s="383" t="s">
        <v>184</v>
      </c>
      <c r="P349" s="379" t="s">
        <v>1512</v>
      </c>
      <c r="Q349" s="385">
        <v>23125</v>
      </c>
      <c r="R349" s="374"/>
      <c r="S349" s="372"/>
      <c r="T349" s="399" t="s">
        <v>1513</v>
      </c>
      <c r="U349" s="3"/>
      <c r="W349" s="13">
        <v>0</v>
      </c>
    </row>
    <row r="350" spans="2:23" s="83" customFormat="1" ht="24.95" customHeight="1" x14ac:dyDescent="0.25">
      <c r="B350" s="348" t="s">
        <v>388</v>
      </c>
      <c r="C350" s="80" t="s">
        <v>180</v>
      </c>
      <c r="D350" s="2" t="s">
        <v>87</v>
      </c>
      <c r="E350" s="80"/>
      <c r="F350" s="80"/>
      <c r="G350" s="80"/>
      <c r="H350" s="80"/>
      <c r="I350" s="8"/>
      <c r="J350" s="2"/>
      <c r="K350" s="18"/>
      <c r="L350" s="4"/>
      <c r="M350" s="4"/>
      <c r="N350" s="4"/>
      <c r="O350" s="2"/>
      <c r="P350" s="15"/>
      <c r="Q350" s="7"/>
      <c r="R350" s="80"/>
      <c r="S350" s="81"/>
      <c r="T350" s="82"/>
      <c r="U350" s="3"/>
      <c r="W350" s="13"/>
    </row>
    <row r="351" spans="2:23" s="83" customFormat="1" ht="46.5" customHeight="1" x14ac:dyDescent="0.25">
      <c r="B351" s="374" t="s">
        <v>389</v>
      </c>
      <c r="C351" s="80" t="s">
        <v>390</v>
      </c>
      <c r="D351" s="2" t="s">
        <v>391</v>
      </c>
      <c r="E351" s="80"/>
      <c r="F351" s="117" t="s">
        <v>39</v>
      </c>
      <c r="G351" s="117" t="s">
        <v>538</v>
      </c>
      <c r="H351" s="117"/>
      <c r="I351" s="8">
        <v>45005</v>
      </c>
      <c r="J351" s="2" t="str">
        <f t="shared" ref="J351" si="504">B351</f>
        <v>JN-81/2023</v>
      </c>
      <c r="K351" s="18"/>
      <c r="L351" s="4">
        <v>25800</v>
      </c>
      <c r="M351" s="4">
        <f>L351*25/100</f>
        <v>6450</v>
      </c>
      <c r="N351" s="4">
        <f t="shared" ref="N351" si="505">L351+M351</f>
        <v>32250</v>
      </c>
      <c r="O351" s="2" t="s">
        <v>105</v>
      </c>
      <c r="P351" s="379" t="s">
        <v>1495</v>
      </c>
      <c r="Q351" s="380">
        <v>32250</v>
      </c>
      <c r="R351" s="80"/>
      <c r="S351" s="81"/>
      <c r="T351" s="399" t="s">
        <v>1496</v>
      </c>
      <c r="U351" s="3"/>
      <c r="W351" s="13">
        <v>0</v>
      </c>
    </row>
    <row r="352" spans="2:23" s="83" customFormat="1" ht="48.75" customHeight="1" x14ac:dyDescent="0.25">
      <c r="B352" s="348" t="s">
        <v>392</v>
      </c>
      <c r="C352" s="80" t="s">
        <v>393</v>
      </c>
      <c r="D352" s="2" t="s">
        <v>394</v>
      </c>
      <c r="E352" s="80"/>
      <c r="F352" s="80"/>
      <c r="G352" s="80"/>
      <c r="H352" s="80"/>
      <c r="I352" s="8"/>
      <c r="J352" s="2"/>
      <c r="K352" s="18"/>
      <c r="L352" s="4"/>
      <c r="M352" s="4"/>
      <c r="N352" s="4"/>
      <c r="O352" s="2"/>
      <c r="P352" s="15"/>
      <c r="Q352" s="7"/>
      <c r="R352" s="80"/>
      <c r="S352" s="81"/>
      <c r="T352" s="399" t="s">
        <v>1497</v>
      </c>
      <c r="U352" s="3"/>
      <c r="W352" s="13">
        <v>0</v>
      </c>
    </row>
    <row r="353" spans="2:23" s="376" customFormat="1" ht="24.95" customHeight="1" x14ac:dyDescent="0.25">
      <c r="B353" s="374" t="s">
        <v>397</v>
      </c>
      <c r="C353" s="374" t="s">
        <v>398</v>
      </c>
      <c r="D353" s="2" t="s">
        <v>182</v>
      </c>
      <c r="E353" s="374"/>
      <c r="F353" s="374" t="s">
        <v>39</v>
      </c>
      <c r="G353" s="374" t="s">
        <v>616</v>
      </c>
      <c r="H353" s="374"/>
      <c r="I353" s="3">
        <v>45008</v>
      </c>
      <c r="J353" s="2" t="str">
        <f t="shared" ref="J353" si="506">B353</f>
        <v>JN-83/2023</v>
      </c>
      <c r="K353" s="18">
        <v>45055</v>
      </c>
      <c r="L353" s="4">
        <v>3762.22</v>
      </c>
      <c r="M353" s="4">
        <v>0</v>
      </c>
      <c r="N353" s="4">
        <f t="shared" ref="N353" si="507">L353+M353</f>
        <v>3762.22</v>
      </c>
      <c r="O353" s="383" t="s">
        <v>184</v>
      </c>
      <c r="P353" s="15">
        <f>K353</f>
        <v>45055</v>
      </c>
      <c r="Q353" s="7">
        <f>N353</f>
        <v>3762.22</v>
      </c>
      <c r="R353" s="374"/>
      <c r="S353" s="372"/>
      <c r="T353" s="399" t="s">
        <v>1523</v>
      </c>
      <c r="U353" s="3"/>
      <c r="W353" s="13">
        <v>0</v>
      </c>
    </row>
    <row r="354" spans="2:23" s="83" customFormat="1" ht="24.95" customHeight="1" x14ac:dyDescent="0.25">
      <c r="B354" s="80" t="s">
        <v>979</v>
      </c>
      <c r="C354" s="80" t="s">
        <v>399</v>
      </c>
      <c r="D354" s="2" t="s">
        <v>400</v>
      </c>
      <c r="E354" s="80"/>
      <c r="F354" s="124" t="s">
        <v>39</v>
      </c>
      <c r="G354" s="124" t="s">
        <v>544</v>
      </c>
      <c r="H354" s="124"/>
      <c r="I354" s="8">
        <v>45022</v>
      </c>
      <c r="J354" s="2" t="str">
        <f t="shared" ref="J354" si="508">B354</f>
        <v>JN-84/2023 grupa 1</v>
      </c>
      <c r="K354" s="18">
        <v>45027</v>
      </c>
      <c r="L354" s="4">
        <v>1794.33</v>
      </c>
      <c r="M354" s="4">
        <f>L354*25/100</f>
        <v>448.58249999999998</v>
      </c>
      <c r="N354" s="4">
        <f t="shared" ref="N354" si="509">L354+M354</f>
        <v>2242.9124999999999</v>
      </c>
      <c r="O354" s="2" t="s">
        <v>105</v>
      </c>
      <c r="P354" s="15">
        <f>K354</f>
        <v>45027</v>
      </c>
      <c r="Q354" s="7">
        <f>N354</f>
        <v>2242.9124999999999</v>
      </c>
      <c r="R354" s="80"/>
      <c r="S354" s="81"/>
      <c r="T354" s="82"/>
      <c r="U354" s="3"/>
      <c r="W354" s="13"/>
    </row>
    <row r="355" spans="2:23" s="312" customFormat="1" ht="24.95" customHeight="1" x14ac:dyDescent="0.25">
      <c r="B355" s="311" t="s">
        <v>980</v>
      </c>
      <c r="C355" s="311" t="s">
        <v>399</v>
      </c>
      <c r="D355" s="2" t="s">
        <v>400</v>
      </c>
      <c r="E355" s="311"/>
      <c r="F355" s="311" t="s">
        <v>39</v>
      </c>
      <c r="G355" s="311" t="s">
        <v>544</v>
      </c>
      <c r="H355" s="311"/>
      <c r="I355" s="8">
        <v>45266</v>
      </c>
      <c r="J355" s="2" t="str">
        <f t="shared" ref="J355" si="510">B355</f>
        <v>JN-84/2023 grupa 2</v>
      </c>
      <c r="K355" s="18">
        <v>45271</v>
      </c>
      <c r="L355" s="4">
        <v>4433.99</v>
      </c>
      <c r="M355" s="4">
        <f>L355*25/100</f>
        <v>1108.4974999999999</v>
      </c>
      <c r="N355" s="4">
        <f t="shared" ref="N355" si="511">L355+M355</f>
        <v>5542.4874999999993</v>
      </c>
      <c r="O355" s="2" t="s">
        <v>105</v>
      </c>
      <c r="P355" s="15">
        <f>K355</f>
        <v>45271</v>
      </c>
      <c r="Q355" s="7">
        <f>N355</f>
        <v>5542.4874999999993</v>
      </c>
      <c r="R355" s="311"/>
      <c r="S355" s="309"/>
      <c r="T355" s="310"/>
      <c r="U355" s="3"/>
      <c r="W355" s="13"/>
    </row>
    <row r="356" spans="2:23" s="83" customFormat="1" ht="24.95" customHeight="1" x14ac:dyDescent="0.25">
      <c r="B356" s="80" t="s">
        <v>401</v>
      </c>
      <c r="C356" s="80" t="s">
        <v>402</v>
      </c>
      <c r="D356" s="2" t="s">
        <v>282</v>
      </c>
      <c r="E356" s="80"/>
      <c r="F356" s="96" t="s">
        <v>39</v>
      </c>
      <c r="G356" s="96" t="s">
        <v>495</v>
      </c>
      <c r="H356" s="96"/>
      <c r="I356" s="8">
        <v>44958</v>
      </c>
      <c r="J356" s="2" t="str">
        <f t="shared" ref="J356" si="512">B356</f>
        <v>JN-85/2023</v>
      </c>
      <c r="K356" s="18">
        <f>I356+120</f>
        <v>45078</v>
      </c>
      <c r="L356" s="4">
        <v>5277.49</v>
      </c>
      <c r="M356" s="4">
        <f>L356*25/100</f>
        <v>1319.3724999999999</v>
      </c>
      <c r="N356" s="4">
        <f t="shared" ref="N356" si="513">L356+M356</f>
        <v>6596.8624999999993</v>
      </c>
      <c r="O356" s="2" t="s">
        <v>105</v>
      </c>
      <c r="P356" s="15">
        <v>45042</v>
      </c>
      <c r="Q356" s="7">
        <f>N356</f>
        <v>6596.8624999999993</v>
      </c>
      <c r="R356" s="80"/>
      <c r="S356" s="81"/>
      <c r="T356" s="82"/>
      <c r="U356" s="3"/>
      <c r="W356" s="13"/>
    </row>
    <row r="357" spans="2:23" s="83" customFormat="1" ht="24.95" customHeight="1" x14ac:dyDescent="0.25">
      <c r="B357" s="348" t="s">
        <v>403</v>
      </c>
      <c r="C357" s="80" t="s">
        <v>404</v>
      </c>
      <c r="D357" s="2" t="s">
        <v>405</v>
      </c>
      <c r="E357" s="80"/>
      <c r="F357" s="80"/>
      <c r="G357" s="80"/>
      <c r="H357" s="80"/>
      <c r="I357" s="8"/>
      <c r="J357" s="2"/>
      <c r="K357" s="18"/>
      <c r="L357" s="4"/>
      <c r="M357" s="4"/>
      <c r="N357" s="4"/>
      <c r="O357" s="2"/>
      <c r="P357" s="15"/>
      <c r="Q357" s="7"/>
      <c r="R357" s="80"/>
      <c r="S357" s="81"/>
      <c r="T357" s="82"/>
      <c r="U357" s="3"/>
      <c r="W357" s="13"/>
    </row>
    <row r="358" spans="2:23" s="83" customFormat="1" ht="24.95" customHeight="1" x14ac:dyDescent="0.25">
      <c r="B358" s="80" t="s">
        <v>406</v>
      </c>
      <c r="C358" s="80" t="s">
        <v>407</v>
      </c>
      <c r="D358" s="2" t="s">
        <v>408</v>
      </c>
      <c r="E358" s="80"/>
      <c r="F358" s="142" t="s">
        <v>39</v>
      </c>
      <c r="G358" s="142" t="s">
        <v>618</v>
      </c>
      <c r="H358" s="142"/>
      <c r="I358" s="8">
        <v>45061</v>
      </c>
      <c r="J358" s="2" t="str">
        <f t="shared" ref="J358" si="514">B358</f>
        <v>JN-87/2023</v>
      </c>
      <c r="K358" s="18">
        <f>I358+120</f>
        <v>45181</v>
      </c>
      <c r="L358" s="4">
        <v>22510</v>
      </c>
      <c r="M358" s="4">
        <v>0</v>
      </c>
      <c r="N358" s="4">
        <f t="shared" ref="N358" si="515">L358+M358</f>
        <v>22510</v>
      </c>
      <c r="O358" s="2" t="s">
        <v>184</v>
      </c>
      <c r="P358" s="15">
        <v>45267</v>
      </c>
      <c r="Q358" s="7">
        <f>N358</f>
        <v>22510</v>
      </c>
      <c r="R358" s="80"/>
      <c r="S358" s="81"/>
      <c r="T358" s="82"/>
      <c r="U358" s="3"/>
      <c r="W358" s="13"/>
    </row>
    <row r="359" spans="2:23" s="83" customFormat="1" ht="24.95" customHeight="1" x14ac:dyDescent="0.25">
      <c r="B359" s="80" t="s">
        <v>409</v>
      </c>
      <c r="C359" s="80" t="s">
        <v>410</v>
      </c>
      <c r="D359" s="2" t="s">
        <v>411</v>
      </c>
      <c r="E359" s="80"/>
      <c r="F359" s="99" t="s">
        <v>39</v>
      </c>
      <c r="G359" s="99" t="s">
        <v>499</v>
      </c>
      <c r="H359" s="99"/>
      <c r="I359" s="8">
        <v>44957</v>
      </c>
      <c r="J359" s="2" t="str">
        <f t="shared" ref="J359" si="516">B359</f>
        <v>JN-88/2023</v>
      </c>
      <c r="K359" s="18">
        <v>45291</v>
      </c>
      <c r="L359" s="4">
        <v>4248</v>
      </c>
      <c r="M359" s="4">
        <f>L359*25/100</f>
        <v>1062</v>
      </c>
      <c r="N359" s="4">
        <f t="shared" ref="N359" si="517">L359+M359</f>
        <v>5310</v>
      </c>
      <c r="O359" s="2" t="s">
        <v>184</v>
      </c>
      <c r="P359" s="15">
        <v>45028</v>
      </c>
      <c r="Q359" s="7">
        <f>N359</f>
        <v>5310</v>
      </c>
      <c r="R359" s="80"/>
      <c r="S359" s="81"/>
      <c r="T359" s="82"/>
      <c r="U359" s="3"/>
      <c r="W359" s="13"/>
    </row>
    <row r="360" spans="2:23" s="83" customFormat="1" ht="24.95" customHeight="1" x14ac:dyDescent="0.25">
      <c r="B360" s="80" t="s">
        <v>412</v>
      </c>
      <c r="C360" s="80" t="s">
        <v>413</v>
      </c>
      <c r="D360" s="2" t="s">
        <v>414</v>
      </c>
      <c r="E360" s="80"/>
      <c r="F360" s="116" t="s">
        <v>39</v>
      </c>
      <c r="G360" s="116" t="s">
        <v>619</v>
      </c>
      <c r="H360" s="116"/>
      <c r="I360" s="8">
        <v>44987</v>
      </c>
      <c r="J360" s="2" t="str">
        <f t="shared" ref="J360" si="518">B360</f>
        <v>JN-89/2023</v>
      </c>
      <c r="K360" s="18">
        <f>I360+120</f>
        <v>45107</v>
      </c>
      <c r="L360" s="4">
        <v>18199.22</v>
      </c>
      <c r="M360" s="4">
        <f>L360*25/100</f>
        <v>4549.8050000000003</v>
      </c>
      <c r="N360" s="4">
        <f t="shared" ref="N360" si="519">L360+M360</f>
        <v>22749.025000000001</v>
      </c>
      <c r="O360" s="2" t="s">
        <v>184</v>
      </c>
      <c r="P360" s="15">
        <v>45022</v>
      </c>
      <c r="Q360" s="7">
        <f>N360</f>
        <v>22749.025000000001</v>
      </c>
      <c r="R360" s="80"/>
      <c r="S360" s="81"/>
      <c r="T360" s="82"/>
      <c r="U360" s="3"/>
      <c r="W360" s="13"/>
    </row>
    <row r="361" spans="2:23" s="83" customFormat="1" ht="24.95" customHeight="1" x14ac:dyDescent="0.25">
      <c r="B361" s="80" t="s">
        <v>415</v>
      </c>
      <c r="C361" s="80" t="s">
        <v>416</v>
      </c>
      <c r="D361" s="2" t="s">
        <v>466</v>
      </c>
      <c r="E361" s="80"/>
      <c r="F361" s="99" t="s">
        <v>39</v>
      </c>
      <c r="G361" s="99" t="s">
        <v>497</v>
      </c>
      <c r="H361" s="99"/>
      <c r="I361" s="8">
        <v>44957</v>
      </c>
      <c r="J361" s="2" t="str">
        <f t="shared" ref="J361" si="520">B361</f>
        <v>JN-90/2023</v>
      </c>
      <c r="K361" s="18">
        <f>I361+60</f>
        <v>45017</v>
      </c>
      <c r="L361" s="4">
        <v>4386</v>
      </c>
      <c r="M361" s="4">
        <f>L361*25/100</f>
        <v>1096.5</v>
      </c>
      <c r="N361" s="4">
        <f t="shared" ref="N361" si="521">L361+M361</f>
        <v>5482.5</v>
      </c>
      <c r="O361" s="2" t="s">
        <v>184</v>
      </c>
      <c r="P361" s="15">
        <v>45008</v>
      </c>
      <c r="Q361" s="7">
        <f>N361</f>
        <v>5482.5</v>
      </c>
      <c r="R361" s="80"/>
      <c r="S361" s="81"/>
      <c r="T361" s="82"/>
      <c r="U361" s="3"/>
      <c r="W361" s="13"/>
    </row>
    <row r="362" spans="2:23" s="83" customFormat="1" ht="24.95" customHeight="1" x14ac:dyDescent="0.25">
      <c r="B362" s="80" t="s">
        <v>417</v>
      </c>
      <c r="C362" s="80" t="s">
        <v>418</v>
      </c>
      <c r="D362" s="2" t="s">
        <v>419</v>
      </c>
      <c r="E362" s="80"/>
      <c r="F362" s="99" t="s">
        <v>39</v>
      </c>
      <c r="G362" s="99" t="s">
        <v>496</v>
      </c>
      <c r="H362" s="99"/>
      <c r="I362" s="8">
        <v>44957</v>
      </c>
      <c r="J362" s="2" t="str">
        <f t="shared" ref="J362" si="522">B362</f>
        <v>JN-91/2023</v>
      </c>
      <c r="K362" s="18">
        <f>I362+42</f>
        <v>44999</v>
      </c>
      <c r="L362" s="4">
        <v>4876</v>
      </c>
      <c r="M362" s="4">
        <f>L362*25/100</f>
        <v>1219</v>
      </c>
      <c r="N362" s="4">
        <f t="shared" ref="N362" si="523">L362+M362</f>
        <v>6095</v>
      </c>
      <c r="O362" s="2" t="s">
        <v>184</v>
      </c>
      <c r="P362" s="15">
        <v>44991</v>
      </c>
      <c r="Q362" s="7">
        <f>N362</f>
        <v>6095</v>
      </c>
      <c r="R362" s="80"/>
      <c r="S362" s="81"/>
      <c r="T362" s="82"/>
      <c r="U362" s="3"/>
      <c r="W362" s="13"/>
    </row>
    <row r="363" spans="2:23" s="83" customFormat="1" ht="24.95" customHeight="1" x14ac:dyDescent="0.25">
      <c r="B363" s="348" t="s">
        <v>420</v>
      </c>
      <c r="C363" s="80" t="s">
        <v>421</v>
      </c>
      <c r="D363" s="2" t="s">
        <v>422</v>
      </c>
      <c r="E363" s="80"/>
      <c r="F363" s="80"/>
      <c r="G363" s="80"/>
      <c r="H363" s="80"/>
      <c r="I363" s="8"/>
      <c r="J363" s="2"/>
      <c r="K363" s="18"/>
      <c r="L363" s="4"/>
      <c r="M363" s="4"/>
      <c r="N363" s="4"/>
      <c r="O363" s="2"/>
      <c r="P363" s="15"/>
      <c r="Q363" s="7"/>
      <c r="R363" s="80"/>
      <c r="S363" s="81"/>
      <c r="T363" s="82"/>
      <c r="U363" s="3"/>
      <c r="W363" s="13"/>
    </row>
    <row r="364" spans="2:23" s="83" customFormat="1" ht="24.95" customHeight="1" x14ac:dyDescent="0.25">
      <c r="B364" s="80" t="s">
        <v>423</v>
      </c>
      <c r="C364" s="80" t="s">
        <v>467</v>
      </c>
      <c r="D364" s="2" t="s">
        <v>468</v>
      </c>
      <c r="E364" s="80"/>
      <c r="F364" s="80" t="s">
        <v>39</v>
      </c>
      <c r="G364" s="80" t="s">
        <v>1477</v>
      </c>
      <c r="H364" s="80"/>
      <c r="I364" s="8">
        <v>44979</v>
      </c>
      <c r="J364" s="2" t="str">
        <f>B364</f>
        <v>JN-93/2023</v>
      </c>
      <c r="K364" s="18">
        <f>I364+120</f>
        <v>45099</v>
      </c>
      <c r="L364" s="4">
        <v>23661</v>
      </c>
      <c r="M364" s="4">
        <f>L364*25/100</f>
        <v>5915.25</v>
      </c>
      <c r="N364" s="4">
        <f t="shared" ref="N364" si="524">L364+M364</f>
        <v>29576.25</v>
      </c>
      <c r="O364" s="2" t="s">
        <v>184</v>
      </c>
      <c r="P364" s="15">
        <v>45006</v>
      </c>
      <c r="Q364" s="7">
        <f>N364</f>
        <v>29576.25</v>
      </c>
      <c r="R364" s="80"/>
      <c r="S364" s="81"/>
      <c r="T364" s="82"/>
      <c r="U364" s="3"/>
      <c r="W364" s="13"/>
    </row>
    <row r="365" spans="2:23" s="83" customFormat="1" ht="24.95" customHeight="1" x14ac:dyDescent="0.25">
      <c r="B365" s="80" t="s">
        <v>424</v>
      </c>
      <c r="C365" s="80" t="s">
        <v>425</v>
      </c>
      <c r="D365" s="2" t="s">
        <v>411</v>
      </c>
      <c r="E365" s="80"/>
      <c r="F365" s="99" t="s">
        <v>39</v>
      </c>
      <c r="G365" s="99" t="s">
        <v>498</v>
      </c>
      <c r="H365" s="99"/>
      <c r="I365" s="8">
        <v>44957</v>
      </c>
      <c r="J365" s="2" t="str">
        <f t="shared" ref="J365" si="525">B365</f>
        <v>JN-94/2023</v>
      </c>
      <c r="K365" s="18">
        <v>45291</v>
      </c>
      <c r="L365" s="4">
        <v>6636.14</v>
      </c>
      <c r="M365" s="4">
        <f>L365*25/100</f>
        <v>1659.0350000000001</v>
      </c>
      <c r="N365" s="4">
        <f t="shared" ref="N365" si="526">L365+M365</f>
        <v>8295.1750000000011</v>
      </c>
      <c r="O365" s="2" t="s">
        <v>184</v>
      </c>
      <c r="P365" s="15">
        <v>45202</v>
      </c>
      <c r="Q365" s="7">
        <f>N365</f>
        <v>8295.1750000000011</v>
      </c>
      <c r="R365" s="80"/>
      <c r="S365" s="81"/>
      <c r="T365" s="82"/>
      <c r="U365" s="3"/>
      <c r="W365" s="13"/>
    </row>
    <row r="366" spans="2:23" s="83" customFormat="1" ht="24.95" customHeight="1" x14ac:dyDescent="0.25">
      <c r="B366" s="80" t="s">
        <v>426</v>
      </c>
      <c r="C366" s="80" t="s">
        <v>218</v>
      </c>
      <c r="D366" s="2" t="s">
        <v>219</v>
      </c>
      <c r="E366" s="80"/>
      <c r="F366" s="99" t="s">
        <v>39</v>
      </c>
      <c r="G366" s="99" t="s">
        <v>500</v>
      </c>
      <c r="H366" s="99"/>
      <c r="I366" s="8">
        <v>44965</v>
      </c>
      <c r="J366" s="2" t="str">
        <f t="shared" ref="J366" si="527">B366</f>
        <v>JN-95/2023</v>
      </c>
      <c r="K366" s="18">
        <f>I366+120</f>
        <v>45085</v>
      </c>
      <c r="L366" s="4">
        <v>8441.33</v>
      </c>
      <c r="M366" s="4">
        <f>L366*25/100</f>
        <v>2110.3325</v>
      </c>
      <c r="N366" s="4">
        <f t="shared" ref="N366" si="528">L366+M366</f>
        <v>10551.6625</v>
      </c>
      <c r="O366" s="2" t="s">
        <v>184</v>
      </c>
      <c r="P366" s="15">
        <v>45020</v>
      </c>
      <c r="Q366" s="7">
        <f>N366</f>
        <v>10551.6625</v>
      </c>
      <c r="R366" s="80"/>
      <c r="S366" s="81"/>
      <c r="T366" s="82"/>
      <c r="U366" s="3"/>
      <c r="W366" s="13"/>
    </row>
    <row r="367" spans="2:23" s="83" customFormat="1" ht="24.95" customHeight="1" x14ac:dyDescent="0.25">
      <c r="B367" s="348" t="s">
        <v>427</v>
      </c>
      <c r="C367" s="80" t="s">
        <v>428</v>
      </c>
      <c r="D367" s="2" t="s">
        <v>429</v>
      </c>
      <c r="E367" s="80"/>
      <c r="F367" s="80"/>
      <c r="G367" s="80"/>
      <c r="H367" s="80"/>
      <c r="I367" s="8"/>
      <c r="J367" s="2"/>
      <c r="K367" s="18"/>
      <c r="L367" s="4"/>
      <c r="M367" s="4"/>
      <c r="N367" s="4"/>
      <c r="O367" s="2"/>
      <c r="P367" s="15"/>
      <c r="Q367" s="7"/>
      <c r="R367" s="80"/>
      <c r="S367" s="81"/>
      <c r="T367" s="82"/>
      <c r="U367" s="3"/>
      <c r="W367" s="13"/>
    </row>
    <row r="368" spans="2:23" s="83" customFormat="1" ht="49.5" customHeight="1" x14ac:dyDescent="0.25">
      <c r="B368" s="80" t="s">
        <v>433</v>
      </c>
      <c r="C368" s="80" t="s">
        <v>434</v>
      </c>
      <c r="D368" s="2" t="s">
        <v>435</v>
      </c>
      <c r="E368" s="80"/>
      <c r="F368" s="102" t="s">
        <v>39</v>
      </c>
      <c r="G368" s="102" t="s">
        <v>515</v>
      </c>
      <c r="H368" s="102"/>
      <c r="I368" s="8">
        <v>44986</v>
      </c>
      <c r="J368" s="2" t="str">
        <f t="shared" ref="J368" si="529">B368</f>
        <v>JN-97/2023</v>
      </c>
      <c r="K368" s="18">
        <v>45291</v>
      </c>
      <c r="L368" s="4">
        <v>11493.8</v>
      </c>
      <c r="M368" s="4">
        <f>L368*25/100</f>
        <v>2873.45</v>
      </c>
      <c r="N368" s="4">
        <f t="shared" ref="N368:N369" si="530">L368+M368</f>
        <v>14367.25</v>
      </c>
      <c r="O368" s="2" t="s">
        <v>105</v>
      </c>
      <c r="P368" s="15">
        <v>45219</v>
      </c>
      <c r="Q368" s="7">
        <f>N368</f>
        <v>14367.25</v>
      </c>
      <c r="R368" s="80"/>
      <c r="S368" s="81"/>
      <c r="T368" s="82"/>
      <c r="U368" s="3"/>
      <c r="W368" s="13"/>
    </row>
    <row r="369" spans="2:26" s="83" customFormat="1" ht="30" customHeight="1" x14ac:dyDescent="0.25">
      <c r="B369" s="348" t="s">
        <v>441</v>
      </c>
      <c r="C369" s="80" t="s">
        <v>442</v>
      </c>
      <c r="D369" s="2" t="s">
        <v>181</v>
      </c>
      <c r="E369" s="80"/>
      <c r="F369" s="381" t="s">
        <v>39</v>
      </c>
      <c r="G369" s="381" t="s">
        <v>1499</v>
      </c>
      <c r="H369" s="381"/>
      <c r="I369" s="382">
        <v>45019</v>
      </c>
      <c r="J369" s="383" t="str">
        <f>B369</f>
        <v>JN-98/2023</v>
      </c>
      <c r="K369" s="384">
        <v>45080</v>
      </c>
      <c r="L369" s="380">
        <v>16000</v>
      </c>
      <c r="M369" s="380">
        <f>L369*25/100</f>
        <v>4000</v>
      </c>
      <c r="N369" s="380">
        <f t="shared" si="530"/>
        <v>20000</v>
      </c>
      <c r="O369" s="383" t="s">
        <v>105</v>
      </c>
      <c r="P369" s="379">
        <v>45079</v>
      </c>
      <c r="Q369" s="385">
        <f>N369</f>
        <v>20000</v>
      </c>
      <c r="R369" s="80"/>
      <c r="S369" s="81"/>
      <c r="T369" s="399" t="s">
        <v>1498</v>
      </c>
      <c r="U369" s="3"/>
      <c r="W369" s="13">
        <v>0</v>
      </c>
    </row>
    <row r="370" spans="2:26" s="83" customFormat="1" ht="24.95" customHeight="1" x14ac:dyDescent="0.25">
      <c r="B370" s="348" t="s">
        <v>446</v>
      </c>
      <c r="C370" s="80" t="s">
        <v>447</v>
      </c>
      <c r="D370" s="2" t="s">
        <v>181</v>
      </c>
      <c r="E370" s="80"/>
      <c r="F370" s="80"/>
      <c r="G370" s="80"/>
      <c r="H370" s="80"/>
      <c r="I370" s="8"/>
      <c r="J370" s="2"/>
      <c r="K370" s="18"/>
      <c r="L370" s="4"/>
      <c r="M370" s="4"/>
      <c r="N370" s="4"/>
      <c r="O370" s="2"/>
      <c r="P370" s="15"/>
      <c r="Q370" s="7"/>
      <c r="R370" s="80"/>
      <c r="S370" s="81"/>
      <c r="T370" s="399" t="s">
        <v>1497</v>
      </c>
      <c r="U370" s="3"/>
      <c r="W370" s="13">
        <v>0</v>
      </c>
    </row>
    <row r="371" spans="2:26" s="83" customFormat="1" ht="58.5" x14ac:dyDescent="0.25">
      <c r="B371" s="348" t="s">
        <v>460</v>
      </c>
      <c r="C371" s="80" t="s">
        <v>461</v>
      </c>
      <c r="D371" s="2" t="s">
        <v>462</v>
      </c>
      <c r="E371" s="80"/>
      <c r="F371" s="80"/>
      <c r="G371" s="80"/>
      <c r="H371" s="80"/>
      <c r="I371" s="8"/>
      <c r="J371" s="2"/>
      <c r="K371" s="18"/>
      <c r="L371" s="4"/>
      <c r="M371" s="4"/>
      <c r="N371" s="4"/>
      <c r="O371" s="2"/>
      <c r="P371" s="15"/>
      <c r="Q371" s="7"/>
      <c r="R371" s="80"/>
      <c r="S371" s="81"/>
      <c r="T371" s="399" t="s">
        <v>1497</v>
      </c>
      <c r="U371" s="3"/>
      <c r="W371" s="13">
        <v>0</v>
      </c>
    </row>
    <row r="372" spans="2:26" s="83" customFormat="1" ht="24.95" customHeight="1" x14ac:dyDescent="0.25">
      <c r="B372" s="80" t="s">
        <v>470</v>
      </c>
      <c r="C372" s="80" t="s">
        <v>471</v>
      </c>
      <c r="D372" s="2" t="s">
        <v>472</v>
      </c>
      <c r="E372" s="80"/>
      <c r="F372" s="105" t="s">
        <v>39</v>
      </c>
      <c r="G372" s="105" t="s">
        <v>521</v>
      </c>
      <c r="H372" s="105"/>
      <c r="I372" s="8">
        <v>44951</v>
      </c>
      <c r="J372" s="2" t="str">
        <f t="shared" ref="J372" si="531">B372</f>
        <v>JN-101/2023</v>
      </c>
      <c r="K372" s="18">
        <v>44988</v>
      </c>
      <c r="L372" s="4">
        <v>2832</v>
      </c>
      <c r="M372" s="4">
        <f>L372*25/100</f>
        <v>708</v>
      </c>
      <c r="N372" s="4">
        <f t="shared" ref="N372" si="532">L372+M372</f>
        <v>3540</v>
      </c>
      <c r="O372" s="2" t="s">
        <v>105</v>
      </c>
      <c r="P372" s="15">
        <f>K372</f>
        <v>44988</v>
      </c>
      <c r="Q372" s="7">
        <f>N372</f>
        <v>3540</v>
      </c>
      <c r="R372" s="80"/>
      <c r="S372" s="81"/>
      <c r="T372" s="82"/>
      <c r="U372" s="3"/>
      <c r="W372" s="13"/>
    </row>
    <row r="373" spans="2:26" s="83" customFormat="1" ht="24.95" customHeight="1" x14ac:dyDescent="0.25">
      <c r="B373" s="80" t="s">
        <v>473</v>
      </c>
      <c r="C373" s="80" t="s">
        <v>474</v>
      </c>
      <c r="D373" s="2" t="s">
        <v>191</v>
      </c>
      <c r="E373" s="80"/>
      <c r="F373" s="206" t="s">
        <v>39</v>
      </c>
      <c r="G373" s="206" t="s">
        <v>726</v>
      </c>
      <c r="H373" s="206"/>
      <c r="I373" s="8">
        <v>45050</v>
      </c>
      <c r="J373" s="2" t="str">
        <f t="shared" ref="J373" si="533">B373</f>
        <v>JN-102/2023</v>
      </c>
      <c r="K373" s="18">
        <v>45131</v>
      </c>
      <c r="L373" s="4">
        <v>5630</v>
      </c>
      <c r="M373" s="4">
        <f>L373*25/100</f>
        <v>1407.5</v>
      </c>
      <c r="N373" s="4">
        <f t="shared" ref="N373" si="534">L373+M373</f>
        <v>7037.5</v>
      </c>
      <c r="O373" s="2" t="s">
        <v>105</v>
      </c>
      <c r="P373" s="15">
        <f>K373</f>
        <v>45131</v>
      </c>
      <c r="Q373" s="7">
        <f>N373</f>
        <v>7037.5</v>
      </c>
      <c r="R373" s="80"/>
      <c r="S373" s="81"/>
      <c r="T373" s="82"/>
      <c r="U373" s="3"/>
      <c r="W373" s="13"/>
    </row>
    <row r="374" spans="2:26" s="83" customFormat="1" ht="24.95" customHeight="1" x14ac:dyDescent="0.25">
      <c r="B374" s="348" t="s">
        <v>475</v>
      </c>
      <c r="C374" s="80" t="s">
        <v>476</v>
      </c>
      <c r="D374" s="2" t="s">
        <v>477</v>
      </c>
      <c r="E374" s="80"/>
      <c r="F374" s="80"/>
      <c r="G374" s="80"/>
      <c r="H374" s="80"/>
      <c r="I374" s="8"/>
      <c r="J374" s="2"/>
      <c r="K374" s="18"/>
      <c r="L374" s="4"/>
      <c r="M374" s="4"/>
      <c r="N374" s="4"/>
      <c r="O374" s="2"/>
      <c r="P374" s="15"/>
      <c r="Q374" s="7"/>
      <c r="R374" s="80"/>
      <c r="S374" s="81"/>
      <c r="T374" s="82"/>
      <c r="U374" s="3"/>
      <c r="W374" s="13"/>
    </row>
    <row r="375" spans="2:26" s="100" customFormat="1" ht="24.95" customHeight="1" x14ac:dyDescent="0.25">
      <c r="B375" s="80" t="s">
        <v>478</v>
      </c>
      <c r="C375" s="80" t="s">
        <v>479</v>
      </c>
      <c r="D375" s="2" t="s">
        <v>480</v>
      </c>
      <c r="E375" s="80"/>
      <c r="F375" s="119" t="s">
        <v>39</v>
      </c>
      <c r="G375" s="119" t="s">
        <v>495</v>
      </c>
      <c r="H375" s="119"/>
      <c r="I375" s="8">
        <v>44953</v>
      </c>
      <c r="J375" s="2" t="str">
        <f t="shared" ref="J375" si="535">B375</f>
        <v>JN-104/2023</v>
      </c>
      <c r="K375" s="18">
        <v>45007</v>
      </c>
      <c r="L375" s="4">
        <v>4649.47</v>
      </c>
      <c r="M375" s="4">
        <f>L375*25/100</f>
        <v>1162.3675000000001</v>
      </c>
      <c r="N375" s="4">
        <f t="shared" ref="N375" si="536">L375+M375</f>
        <v>5811.8375000000005</v>
      </c>
      <c r="O375" s="2" t="s">
        <v>184</v>
      </c>
      <c r="P375" s="15">
        <f>K375</f>
        <v>45007</v>
      </c>
      <c r="Q375" s="7">
        <f>N375</f>
        <v>5811.8375000000005</v>
      </c>
      <c r="R375" s="80"/>
      <c r="S375" s="81"/>
      <c r="T375" s="82"/>
      <c r="U375" s="3"/>
      <c r="V375" s="83"/>
      <c r="W375" s="13"/>
      <c r="X375" s="83"/>
      <c r="Y375" s="83"/>
      <c r="Z375" s="83"/>
    </row>
    <row r="376" spans="2:26" s="100" customFormat="1" ht="24.95" customHeight="1" x14ac:dyDescent="0.25">
      <c r="B376" s="99" t="s">
        <v>501</v>
      </c>
      <c r="C376" s="99" t="s">
        <v>502</v>
      </c>
      <c r="D376" s="2" t="s">
        <v>503</v>
      </c>
      <c r="E376" s="99"/>
      <c r="F376" s="351" t="s">
        <v>39</v>
      </c>
      <c r="G376" s="351" t="s">
        <v>193</v>
      </c>
      <c r="H376" s="351"/>
      <c r="I376" s="8">
        <v>44928</v>
      </c>
      <c r="J376" s="2" t="str">
        <f t="shared" ref="J376" si="537">B376</f>
        <v>JN-105/2023</v>
      </c>
      <c r="K376" s="18">
        <v>44995</v>
      </c>
      <c r="L376" s="4">
        <v>7280.14</v>
      </c>
      <c r="M376" s="4">
        <f>L376*25/100</f>
        <v>1820.0350000000001</v>
      </c>
      <c r="N376" s="4">
        <f t="shared" ref="N376" si="538">L376+M376</f>
        <v>9100.1750000000011</v>
      </c>
      <c r="O376" s="2" t="s">
        <v>105</v>
      </c>
      <c r="P376" s="15">
        <f>K376</f>
        <v>44995</v>
      </c>
      <c r="Q376" s="7">
        <f>N376</f>
        <v>9100.1750000000011</v>
      </c>
      <c r="R376" s="99"/>
      <c r="S376" s="97"/>
      <c r="T376" s="98"/>
      <c r="U376" s="3"/>
      <c r="W376" s="13"/>
    </row>
    <row r="377" spans="2:26" s="100" customFormat="1" ht="24.95" customHeight="1" x14ac:dyDescent="0.25">
      <c r="B377" s="99" t="s">
        <v>504</v>
      </c>
      <c r="C377" s="99" t="s">
        <v>505</v>
      </c>
      <c r="D377" s="2" t="s">
        <v>506</v>
      </c>
      <c r="E377" s="99"/>
      <c r="F377" s="104" t="s">
        <v>39</v>
      </c>
      <c r="G377" s="104" t="s">
        <v>520</v>
      </c>
      <c r="H377" s="104"/>
      <c r="I377" s="8">
        <v>44965</v>
      </c>
      <c r="J377" s="2" t="str">
        <f t="shared" ref="J377:J378" si="539">B377</f>
        <v>JN-106/2023</v>
      </c>
      <c r="K377" s="18">
        <v>44985</v>
      </c>
      <c r="L377" s="4">
        <v>5546.75</v>
      </c>
      <c r="M377" s="4">
        <f>L377*25/100</f>
        <v>1386.6875</v>
      </c>
      <c r="N377" s="4">
        <f t="shared" ref="N377:N379" si="540">L377+M377</f>
        <v>6933.4375</v>
      </c>
      <c r="O377" s="2" t="s">
        <v>105</v>
      </c>
      <c r="P377" s="15">
        <f>K377</f>
        <v>44985</v>
      </c>
      <c r="Q377" s="7">
        <f t="shared" ref="Q377:Q391" si="541">N377</f>
        <v>6933.4375</v>
      </c>
      <c r="R377" s="99"/>
      <c r="S377" s="97"/>
      <c r="T377" s="98"/>
      <c r="U377" s="3"/>
      <c r="W377" s="13"/>
    </row>
    <row r="378" spans="2:26" s="100" customFormat="1" ht="24.95" customHeight="1" x14ac:dyDescent="0.25">
      <c r="B378" s="99" t="s">
        <v>1041</v>
      </c>
      <c r="C378" s="99" t="s">
        <v>507</v>
      </c>
      <c r="D378" s="2" t="s">
        <v>508</v>
      </c>
      <c r="E378" s="99"/>
      <c r="F378" s="331" t="s">
        <v>39</v>
      </c>
      <c r="G378" s="99" t="s">
        <v>1042</v>
      </c>
      <c r="H378" s="99"/>
      <c r="I378" s="8">
        <v>44944</v>
      </c>
      <c r="J378" s="2" t="str">
        <f t="shared" si="539"/>
        <v>JN-107/2023 grupa 1</v>
      </c>
      <c r="K378" s="18">
        <v>44964</v>
      </c>
      <c r="L378" s="4">
        <v>200</v>
      </c>
      <c r="M378" s="4">
        <v>0</v>
      </c>
      <c r="N378" s="4">
        <v>200</v>
      </c>
      <c r="O378" s="2" t="s">
        <v>105</v>
      </c>
      <c r="P378" s="15">
        <f>K378</f>
        <v>44964</v>
      </c>
      <c r="Q378" s="7">
        <f t="shared" si="541"/>
        <v>200</v>
      </c>
      <c r="R378" s="99"/>
      <c r="S378" s="97"/>
      <c r="T378" s="98"/>
      <c r="U378" s="3"/>
      <c r="W378" s="13"/>
    </row>
    <row r="379" spans="2:26" s="332" customFormat="1" ht="24.95" customHeight="1" x14ac:dyDescent="0.25">
      <c r="B379" s="331" t="s">
        <v>1043</v>
      </c>
      <c r="C379" s="331" t="s">
        <v>507</v>
      </c>
      <c r="D379" s="2" t="s">
        <v>508</v>
      </c>
      <c r="E379" s="331"/>
      <c r="F379" s="331" t="s">
        <v>39</v>
      </c>
      <c r="G379" s="331" t="s">
        <v>932</v>
      </c>
      <c r="H379" s="331"/>
      <c r="I379" s="8">
        <v>44965</v>
      </c>
      <c r="J379" s="2" t="str">
        <f t="shared" ref="J379" si="542">B379</f>
        <v>JN-107/2023 grupa 2</v>
      </c>
      <c r="K379" s="18">
        <v>45291</v>
      </c>
      <c r="L379" s="4">
        <v>279.68</v>
      </c>
      <c r="M379" s="4">
        <f>L379*25/100</f>
        <v>69.92</v>
      </c>
      <c r="N379" s="4">
        <f t="shared" si="540"/>
        <v>349.6</v>
      </c>
      <c r="O379" s="2" t="s">
        <v>105</v>
      </c>
      <c r="P379" s="15">
        <f>K379</f>
        <v>45291</v>
      </c>
      <c r="Q379" s="7">
        <f t="shared" si="541"/>
        <v>349.6</v>
      </c>
      <c r="R379" s="331"/>
      <c r="S379" s="329"/>
      <c r="T379" s="330"/>
      <c r="U379" s="3"/>
      <c r="W379" s="13"/>
    </row>
    <row r="380" spans="2:26" s="332" customFormat="1" ht="24.95" customHeight="1" x14ac:dyDescent="0.25">
      <c r="B380" s="331" t="s">
        <v>1044</v>
      </c>
      <c r="C380" s="331" t="s">
        <v>507</v>
      </c>
      <c r="D380" s="2" t="s">
        <v>508</v>
      </c>
      <c r="E380" s="331"/>
      <c r="F380" s="331" t="s">
        <v>39</v>
      </c>
      <c r="G380" s="331" t="s">
        <v>1045</v>
      </c>
      <c r="H380" s="331"/>
      <c r="I380" s="8">
        <v>44965</v>
      </c>
      <c r="J380" s="2" t="str">
        <f t="shared" ref="J380" si="543">B380</f>
        <v>JN-107/2023 grupa 3</v>
      </c>
      <c r="K380" s="18">
        <v>45291</v>
      </c>
      <c r="L380" s="4">
        <v>104</v>
      </c>
      <c r="M380" s="4">
        <f>L380*25/100</f>
        <v>26</v>
      </c>
      <c r="N380" s="4">
        <f t="shared" ref="N380:N386" si="544">L380+M380</f>
        <v>130</v>
      </c>
      <c r="O380" s="2" t="s">
        <v>105</v>
      </c>
      <c r="P380" s="15">
        <v>44984</v>
      </c>
      <c r="Q380" s="7">
        <f t="shared" si="541"/>
        <v>130</v>
      </c>
      <c r="R380" s="331"/>
      <c r="S380" s="329"/>
      <c r="T380" s="330"/>
      <c r="U380" s="3"/>
      <c r="W380" s="13"/>
    </row>
    <row r="381" spans="2:26" s="332" customFormat="1" ht="24.95" customHeight="1" x14ac:dyDescent="0.25">
      <c r="B381" s="331" t="s">
        <v>1046</v>
      </c>
      <c r="C381" s="331" t="s">
        <v>507</v>
      </c>
      <c r="D381" s="2" t="s">
        <v>508</v>
      </c>
      <c r="E381" s="331"/>
      <c r="F381" s="331" t="s">
        <v>39</v>
      </c>
      <c r="G381" s="331" t="s">
        <v>43</v>
      </c>
      <c r="H381" s="331"/>
      <c r="I381" s="8">
        <v>45016</v>
      </c>
      <c r="J381" s="2" t="str">
        <f t="shared" ref="J381" si="545">B381</f>
        <v>JN-107/2023 grupa 4</v>
      </c>
      <c r="K381" s="18">
        <v>45291</v>
      </c>
      <c r="L381" s="4">
        <v>2812.5</v>
      </c>
      <c r="M381" s="4">
        <f>L381*25/100</f>
        <v>703.125</v>
      </c>
      <c r="N381" s="4">
        <f t="shared" si="544"/>
        <v>3515.625</v>
      </c>
      <c r="O381" s="2" t="s">
        <v>105</v>
      </c>
      <c r="P381" s="15">
        <f t="shared" ref="P381:P386" si="546">K381</f>
        <v>45291</v>
      </c>
      <c r="Q381" s="7">
        <f t="shared" si="541"/>
        <v>3515.625</v>
      </c>
      <c r="R381" s="331"/>
      <c r="S381" s="329"/>
      <c r="T381" s="330"/>
      <c r="U381" s="3"/>
      <c r="W381" s="13"/>
    </row>
    <row r="382" spans="2:26" s="332" customFormat="1" ht="24.95" customHeight="1" x14ac:dyDescent="0.25">
      <c r="B382" s="331" t="s">
        <v>1047</v>
      </c>
      <c r="C382" s="331" t="s">
        <v>507</v>
      </c>
      <c r="D382" s="2" t="s">
        <v>508</v>
      </c>
      <c r="E382" s="331"/>
      <c r="F382" s="331" t="s">
        <v>39</v>
      </c>
      <c r="G382" s="331" t="s">
        <v>1048</v>
      </c>
      <c r="H382" s="331"/>
      <c r="I382" s="8">
        <v>45020</v>
      </c>
      <c r="J382" s="2" t="str">
        <f t="shared" ref="J382" si="547">B382</f>
        <v>JN-107/2023 grupa 5</v>
      </c>
      <c r="K382" s="18">
        <v>45034</v>
      </c>
      <c r="L382" s="4">
        <v>800</v>
      </c>
      <c r="M382" s="4">
        <v>0</v>
      </c>
      <c r="N382" s="4">
        <f t="shared" si="544"/>
        <v>800</v>
      </c>
      <c r="O382" s="2" t="s">
        <v>105</v>
      </c>
      <c r="P382" s="15">
        <f t="shared" si="546"/>
        <v>45034</v>
      </c>
      <c r="Q382" s="7">
        <f t="shared" si="541"/>
        <v>800</v>
      </c>
      <c r="R382" s="331"/>
      <c r="S382" s="329"/>
      <c r="T382" s="330"/>
      <c r="U382" s="3"/>
      <c r="W382" s="13"/>
    </row>
    <row r="383" spans="2:26" s="332" customFormat="1" ht="24.95" customHeight="1" x14ac:dyDescent="0.25">
      <c r="B383" s="331" t="s">
        <v>1049</v>
      </c>
      <c r="C383" s="331" t="s">
        <v>507</v>
      </c>
      <c r="D383" s="2" t="s">
        <v>508</v>
      </c>
      <c r="E383" s="331"/>
      <c r="F383" s="331" t="s">
        <v>39</v>
      </c>
      <c r="G383" s="331" t="s">
        <v>1050</v>
      </c>
      <c r="H383" s="331"/>
      <c r="I383" s="8">
        <v>45195</v>
      </c>
      <c r="J383" s="2" t="str">
        <f t="shared" ref="J383" si="548">B383</f>
        <v>JN-107/2023 grupa 6</v>
      </c>
      <c r="K383" s="18">
        <v>45198</v>
      </c>
      <c r="L383" s="4">
        <v>1100</v>
      </c>
      <c r="M383" s="4">
        <v>0</v>
      </c>
      <c r="N383" s="4">
        <f t="shared" si="544"/>
        <v>1100</v>
      </c>
      <c r="O383" s="2" t="s">
        <v>105</v>
      </c>
      <c r="P383" s="15">
        <f t="shared" si="546"/>
        <v>45198</v>
      </c>
      <c r="Q383" s="7">
        <f t="shared" si="541"/>
        <v>1100</v>
      </c>
      <c r="R383" s="331"/>
      <c r="S383" s="329"/>
      <c r="T383" s="330"/>
      <c r="U383" s="3"/>
      <c r="W383" s="13"/>
    </row>
    <row r="384" spans="2:26" s="332" customFormat="1" ht="24.95" customHeight="1" x14ac:dyDescent="0.25">
      <c r="B384" s="331" t="s">
        <v>1051</v>
      </c>
      <c r="C384" s="331" t="s">
        <v>507</v>
      </c>
      <c r="D384" s="2" t="s">
        <v>508</v>
      </c>
      <c r="E384" s="331"/>
      <c r="F384" s="331" t="s">
        <v>39</v>
      </c>
      <c r="G384" s="331" t="s">
        <v>1052</v>
      </c>
      <c r="H384" s="331"/>
      <c r="I384" s="8">
        <v>45196</v>
      </c>
      <c r="J384" s="2" t="str">
        <f t="shared" ref="J384" si="549">B384</f>
        <v>JN-107/2023 grupa 7</v>
      </c>
      <c r="K384" s="18">
        <v>45197</v>
      </c>
      <c r="L384" s="4">
        <v>880</v>
      </c>
      <c r="M384" s="4">
        <f>L384*25/100</f>
        <v>220</v>
      </c>
      <c r="N384" s="4">
        <f t="shared" si="544"/>
        <v>1100</v>
      </c>
      <c r="O384" s="2" t="s">
        <v>105</v>
      </c>
      <c r="P384" s="15">
        <f t="shared" si="546"/>
        <v>45197</v>
      </c>
      <c r="Q384" s="7">
        <f t="shared" si="541"/>
        <v>1100</v>
      </c>
      <c r="R384" s="331"/>
      <c r="S384" s="329"/>
      <c r="T384" s="330"/>
      <c r="U384" s="3"/>
      <c r="W384" s="13"/>
    </row>
    <row r="385" spans="2:26" s="332" customFormat="1" ht="24.95" customHeight="1" x14ac:dyDescent="0.25">
      <c r="B385" s="331" t="s">
        <v>1053</v>
      </c>
      <c r="C385" s="331" t="s">
        <v>507</v>
      </c>
      <c r="D385" s="2" t="s">
        <v>508</v>
      </c>
      <c r="E385" s="331"/>
      <c r="F385" s="331" t="s">
        <v>39</v>
      </c>
      <c r="G385" s="331" t="s">
        <v>1056</v>
      </c>
      <c r="H385" s="331"/>
      <c r="I385" s="8">
        <v>45197</v>
      </c>
      <c r="J385" s="2" t="str">
        <f t="shared" ref="J385" si="550">B385</f>
        <v>JN-107/2023 grupa 8</v>
      </c>
      <c r="K385" s="18">
        <v>45209</v>
      </c>
      <c r="L385" s="4">
        <v>600</v>
      </c>
      <c r="M385" s="4">
        <v>0</v>
      </c>
      <c r="N385" s="4">
        <f t="shared" si="544"/>
        <v>600</v>
      </c>
      <c r="O385" s="2" t="s">
        <v>105</v>
      </c>
      <c r="P385" s="15">
        <f t="shared" si="546"/>
        <v>45209</v>
      </c>
      <c r="Q385" s="7">
        <f t="shared" si="541"/>
        <v>600</v>
      </c>
      <c r="R385" s="331"/>
      <c r="S385" s="329"/>
      <c r="T385" s="330"/>
      <c r="U385" s="3"/>
      <c r="W385" s="13"/>
    </row>
    <row r="386" spans="2:26" s="332" customFormat="1" ht="24.95" customHeight="1" x14ac:dyDescent="0.25">
      <c r="B386" s="331" t="s">
        <v>1054</v>
      </c>
      <c r="C386" s="331" t="s">
        <v>507</v>
      </c>
      <c r="D386" s="2" t="s">
        <v>508</v>
      </c>
      <c r="E386" s="331"/>
      <c r="F386" s="331" t="s">
        <v>39</v>
      </c>
      <c r="G386" s="331" t="s">
        <v>1055</v>
      </c>
      <c r="H386" s="331"/>
      <c r="I386" s="8">
        <v>45261</v>
      </c>
      <c r="J386" s="2" t="str">
        <f t="shared" ref="J386" si="551">B386</f>
        <v>JN-107/2023 grupa 9</v>
      </c>
      <c r="K386" s="18">
        <v>45291</v>
      </c>
      <c r="L386" s="4">
        <v>160</v>
      </c>
      <c r="M386" s="4">
        <v>0</v>
      </c>
      <c r="N386" s="4">
        <f t="shared" si="544"/>
        <v>160</v>
      </c>
      <c r="O386" s="2" t="s">
        <v>105</v>
      </c>
      <c r="P386" s="15">
        <f t="shared" si="546"/>
        <v>45291</v>
      </c>
      <c r="Q386" s="7">
        <f t="shared" si="541"/>
        <v>160</v>
      </c>
      <c r="R386" s="331"/>
      <c r="S386" s="329"/>
      <c r="T386" s="330"/>
      <c r="U386" s="3"/>
      <c r="W386" s="13"/>
    </row>
    <row r="387" spans="2:26" s="100" customFormat="1" ht="24.95" customHeight="1" x14ac:dyDescent="0.25">
      <c r="B387" s="99" t="s">
        <v>1031</v>
      </c>
      <c r="C387" s="99" t="s">
        <v>509</v>
      </c>
      <c r="D387" s="2" t="s">
        <v>510</v>
      </c>
      <c r="E387" s="99"/>
      <c r="F387" s="323" t="s">
        <v>39</v>
      </c>
      <c r="G387" s="323" t="s">
        <v>1030</v>
      </c>
      <c r="H387" s="323"/>
      <c r="I387" s="8">
        <v>44959</v>
      </c>
      <c r="J387" s="2" t="str">
        <f t="shared" ref="J387:J388" si="552">B387</f>
        <v>JN-108/2023 grupa 1</v>
      </c>
      <c r="K387" s="18">
        <v>45077</v>
      </c>
      <c r="L387" s="4">
        <v>7640.14</v>
      </c>
      <c r="M387" s="4">
        <f>L387*25/100</f>
        <v>1910.0350000000001</v>
      </c>
      <c r="N387" s="4">
        <f t="shared" ref="N387:N388" si="553">L387+M387</f>
        <v>9550.1750000000011</v>
      </c>
      <c r="O387" s="2" t="s">
        <v>105</v>
      </c>
      <c r="P387" s="15">
        <v>45079</v>
      </c>
      <c r="Q387" s="7">
        <f t="shared" si="541"/>
        <v>9550.1750000000011</v>
      </c>
      <c r="R387" s="99"/>
      <c r="S387" s="97"/>
      <c r="T387" s="98"/>
      <c r="U387" s="3"/>
      <c r="W387" s="13"/>
    </row>
    <row r="388" spans="2:26" s="324" customFormat="1" ht="24.95" customHeight="1" x14ac:dyDescent="0.25">
      <c r="B388" s="323" t="s">
        <v>1032</v>
      </c>
      <c r="C388" s="323" t="s">
        <v>509</v>
      </c>
      <c r="D388" s="2" t="s">
        <v>510</v>
      </c>
      <c r="E388" s="323"/>
      <c r="F388" s="323" t="s">
        <v>39</v>
      </c>
      <c r="G388" s="346" t="s">
        <v>1355</v>
      </c>
      <c r="H388" s="346"/>
      <c r="I388" s="8">
        <v>45265</v>
      </c>
      <c r="J388" s="2" t="str">
        <f t="shared" si="552"/>
        <v>JN-108/2023 grupa 2</v>
      </c>
      <c r="K388" s="18">
        <v>45272</v>
      </c>
      <c r="L388" s="4">
        <v>820</v>
      </c>
      <c r="M388" s="4">
        <v>0</v>
      </c>
      <c r="N388" s="4">
        <f t="shared" si="553"/>
        <v>820</v>
      </c>
      <c r="O388" s="2" t="s">
        <v>105</v>
      </c>
      <c r="P388" s="15">
        <f>K388</f>
        <v>45272</v>
      </c>
      <c r="Q388" s="7">
        <f>N388</f>
        <v>820</v>
      </c>
      <c r="R388" s="323"/>
      <c r="S388" s="321"/>
      <c r="T388" s="322"/>
      <c r="U388" s="3"/>
      <c r="W388" s="13"/>
    </row>
    <row r="389" spans="2:26" s="87" customFormat="1" ht="24.95" customHeight="1" x14ac:dyDescent="0.25">
      <c r="B389" s="99" t="s">
        <v>511</v>
      </c>
      <c r="C389" s="99" t="s">
        <v>512</v>
      </c>
      <c r="D389" s="2" t="s">
        <v>513</v>
      </c>
      <c r="E389" s="99"/>
      <c r="F389" s="99" t="s">
        <v>39</v>
      </c>
      <c r="G389" s="99" t="s">
        <v>483</v>
      </c>
      <c r="H389" s="99"/>
      <c r="I389" s="8">
        <v>44980</v>
      </c>
      <c r="J389" s="2" t="str">
        <f t="shared" ref="J389:J390" si="554">B389</f>
        <v>JN-109/2023</v>
      </c>
      <c r="K389" s="18">
        <f>I389+90</f>
        <v>45070</v>
      </c>
      <c r="L389" s="4">
        <v>8640</v>
      </c>
      <c r="M389" s="4">
        <f>L389*25/100</f>
        <v>2160</v>
      </c>
      <c r="N389" s="4">
        <f t="shared" ref="N389:N390" si="555">L389+M389</f>
        <v>10800</v>
      </c>
      <c r="O389" s="2" t="s">
        <v>105</v>
      </c>
      <c r="P389" s="15">
        <v>45079</v>
      </c>
      <c r="Q389" s="7">
        <f t="shared" si="541"/>
        <v>10800</v>
      </c>
      <c r="R389" s="99"/>
      <c r="S389" s="97"/>
      <c r="T389" s="98"/>
      <c r="U389" s="3"/>
      <c r="V389" s="100"/>
      <c r="W389" s="13"/>
      <c r="X389" s="100"/>
      <c r="Y389" s="100"/>
      <c r="Z389" s="100"/>
    </row>
    <row r="390" spans="2:26" s="83" customFormat="1" ht="24.95" customHeight="1" x14ac:dyDescent="0.25">
      <c r="B390" s="102" t="s">
        <v>516</v>
      </c>
      <c r="C390" s="102" t="s">
        <v>517</v>
      </c>
      <c r="D390" s="2" t="s">
        <v>182</v>
      </c>
      <c r="E390" s="86"/>
      <c r="F390" s="110" t="s">
        <v>39</v>
      </c>
      <c r="G390" s="110" t="s">
        <v>524</v>
      </c>
      <c r="H390" s="110"/>
      <c r="I390" s="8">
        <v>44994</v>
      </c>
      <c r="J390" s="2" t="str">
        <f t="shared" si="554"/>
        <v>JN-110/2023</v>
      </c>
      <c r="K390" s="18">
        <v>45009</v>
      </c>
      <c r="L390" s="4">
        <v>24178</v>
      </c>
      <c r="M390" s="4">
        <v>0</v>
      </c>
      <c r="N390" s="4">
        <f t="shared" si="555"/>
        <v>24178</v>
      </c>
      <c r="O390" s="2" t="s">
        <v>105</v>
      </c>
      <c r="P390" s="15">
        <f>K390</f>
        <v>45009</v>
      </c>
      <c r="Q390" s="7">
        <f t="shared" si="541"/>
        <v>24178</v>
      </c>
      <c r="R390" s="86"/>
      <c r="S390" s="84"/>
      <c r="T390" s="85"/>
      <c r="U390" s="3"/>
      <c r="V390" s="87"/>
      <c r="W390" s="13"/>
      <c r="X390" s="87"/>
      <c r="Y390" s="87"/>
      <c r="Z390" s="87"/>
    </row>
    <row r="391" spans="2:26" s="83" customFormat="1" ht="24.95" customHeight="1" x14ac:dyDescent="0.25">
      <c r="B391" s="102" t="s">
        <v>518</v>
      </c>
      <c r="C391" s="102" t="s">
        <v>437</v>
      </c>
      <c r="D391" s="2" t="s">
        <v>215</v>
      </c>
      <c r="E391" s="80"/>
      <c r="F391" s="102" t="s">
        <v>39</v>
      </c>
      <c r="G391" s="102" t="s">
        <v>88</v>
      </c>
      <c r="H391" s="102"/>
      <c r="I391" s="8">
        <v>44986</v>
      </c>
      <c r="J391" s="2" t="str">
        <f t="shared" ref="J391" si="556">B391</f>
        <v>JN-111/2023</v>
      </c>
      <c r="K391" s="18">
        <v>45291</v>
      </c>
      <c r="L391" s="4">
        <v>10404</v>
      </c>
      <c r="M391" s="4">
        <f>L391*25/100</f>
        <v>2601</v>
      </c>
      <c r="N391" s="4">
        <f t="shared" ref="N391" si="557">L391+M391</f>
        <v>13005</v>
      </c>
      <c r="O391" s="2" t="s">
        <v>105</v>
      </c>
      <c r="P391" s="15">
        <v>45071</v>
      </c>
      <c r="Q391" s="7">
        <f t="shared" si="541"/>
        <v>13005</v>
      </c>
      <c r="R391" s="80"/>
      <c r="S391" s="81"/>
      <c r="T391" s="82"/>
      <c r="U391" s="3"/>
      <c r="W391" s="13"/>
    </row>
    <row r="392" spans="2:26" s="408" customFormat="1" ht="42" customHeight="1" x14ac:dyDescent="0.25">
      <c r="B392" s="407" t="s">
        <v>525</v>
      </c>
      <c r="C392" s="407" t="s">
        <v>526</v>
      </c>
      <c r="D392" s="2" t="s">
        <v>527</v>
      </c>
      <c r="E392" s="407"/>
      <c r="F392" s="381" t="s">
        <v>39</v>
      </c>
      <c r="G392" s="381" t="s">
        <v>673</v>
      </c>
      <c r="H392" s="381"/>
      <c r="I392" s="382" t="s">
        <v>1533</v>
      </c>
      <c r="J392" s="383" t="s">
        <v>525</v>
      </c>
      <c r="K392" s="433" t="s">
        <v>1534</v>
      </c>
      <c r="L392" s="380">
        <v>3904.08</v>
      </c>
      <c r="M392" s="380">
        <v>629.94000000000005</v>
      </c>
      <c r="N392" s="380">
        <v>4534</v>
      </c>
      <c r="O392" s="383" t="s">
        <v>184</v>
      </c>
      <c r="P392" s="379" t="s">
        <v>1534</v>
      </c>
      <c r="Q392" s="385">
        <v>4534</v>
      </c>
      <c r="R392" s="407"/>
      <c r="S392" s="406"/>
      <c r="T392" s="434" t="s">
        <v>1535</v>
      </c>
      <c r="U392" s="3"/>
    </row>
    <row r="393" spans="2:26" s="111" customFormat="1" ht="30.75" customHeight="1" x14ac:dyDescent="0.25">
      <c r="B393" s="348" t="s">
        <v>528</v>
      </c>
      <c r="C393" s="110" t="s">
        <v>529</v>
      </c>
      <c r="D393" s="2" t="s">
        <v>54</v>
      </c>
      <c r="E393" s="110"/>
      <c r="F393" s="110"/>
      <c r="G393" s="110"/>
      <c r="H393" s="110"/>
      <c r="I393" s="8"/>
      <c r="J393" s="2"/>
      <c r="K393" s="18"/>
      <c r="L393" s="4"/>
      <c r="M393" s="4"/>
      <c r="N393" s="4"/>
      <c r="O393" s="2"/>
      <c r="P393" s="15"/>
      <c r="Q393" s="7"/>
      <c r="R393" s="110"/>
      <c r="S393" s="108"/>
      <c r="T393" s="109"/>
      <c r="U393" s="3"/>
      <c r="W393" s="13"/>
    </row>
    <row r="394" spans="2:26" s="111" customFormat="1" ht="24.95" customHeight="1" x14ac:dyDescent="0.25">
      <c r="B394" s="110" t="s">
        <v>536</v>
      </c>
      <c r="C394" s="110" t="s">
        <v>535</v>
      </c>
      <c r="D394" s="2" t="s">
        <v>530</v>
      </c>
      <c r="E394" s="110"/>
      <c r="F394" s="110" t="s">
        <v>39</v>
      </c>
      <c r="G394" s="110" t="s">
        <v>533</v>
      </c>
      <c r="H394" s="110"/>
      <c r="I394" s="8">
        <v>44999</v>
      </c>
      <c r="J394" s="2" t="str">
        <f t="shared" ref="J394" si="558">B394</f>
        <v>JN-114/2023 grupa 1</v>
      </c>
      <c r="K394" s="18">
        <f>I394+90</f>
        <v>45089</v>
      </c>
      <c r="L394" s="4">
        <v>8000</v>
      </c>
      <c r="M394" s="4">
        <v>0</v>
      </c>
      <c r="N394" s="4">
        <f t="shared" ref="N394" si="559">L394+M394</f>
        <v>8000</v>
      </c>
      <c r="O394" s="2" t="s">
        <v>105</v>
      </c>
      <c r="P394" s="15">
        <v>45010</v>
      </c>
      <c r="Q394" s="7">
        <f>N394</f>
        <v>8000</v>
      </c>
      <c r="R394" s="110"/>
      <c r="S394" s="108"/>
      <c r="T394" s="109"/>
      <c r="U394" s="3"/>
      <c r="W394" s="13"/>
    </row>
    <row r="395" spans="2:26" s="115" customFormat="1" ht="24.95" customHeight="1" x14ac:dyDescent="0.25">
      <c r="B395" s="114" t="s">
        <v>537</v>
      </c>
      <c r="C395" s="114" t="s">
        <v>535</v>
      </c>
      <c r="D395" s="2" t="s">
        <v>530</v>
      </c>
      <c r="E395" s="114"/>
      <c r="F395" s="114" t="s">
        <v>39</v>
      </c>
      <c r="G395" s="114" t="s">
        <v>543</v>
      </c>
      <c r="H395" s="114"/>
      <c r="I395" s="8">
        <v>45002</v>
      </c>
      <c r="J395" s="2" t="str">
        <f t="shared" ref="J395" si="560">B395</f>
        <v>JN-114/2023 grupa 2</v>
      </c>
      <c r="K395" s="18">
        <v>45019</v>
      </c>
      <c r="L395" s="4">
        <v>5245.35</v>
      </c>
      <c r="M395" s="4">
        <v>0</v>
      </c>
      <c r="N395" s="4">
        <f t="shared" ref="N395" si="561">L395+M395</f>
        <v>5245.35</v>
      </c>
      <c r="O395" s="2" t="s">
        <v>105</v>
      </c>
      <c r="P395" s="15">
        <f>K395</f>
        <v>45019</v>
      </c>
      <c r="Q395" s="7">
        <f>N395</f>
        <v>5245.35</v>
      </c>
      <c r="R395" s="114"/>
      <c r="S395" s="112"/>
      <c r="T395" s="113"/>
      <c r="U395" s="3"/>
      <c r="W395" s="13"/>
    </row>
    <row r="396" spans="2:26" s="111" customFormat="1" ht="24.95" customHeight="1" x14ac:dyDescent="0.25">
      <c r="B396" s="110" t="s">
        <v>531</v>
      </c>
      <c r="C396" s="110" t="s">
        <v>532</v>
      </c>
      <c r="D396" s="2" t="s">
        <v>182</v>
      </c>
      <c r="E396" s="110"/>
      <c r="F396" s="110" t="s">
        <v>39</v>
      </c>
      <c r="G396" s="110" t="s">
        <v>534</v>
      </c>
      <c r="H396" s="110"/>
      <c r="I396" s="8">
        <v>44999</v>
      </c>
      <c r="J396" s="2" t="str">
        <f t="shared" ref="J396" si="562">B396</f>
        <v>JN-115/2023</v>
      </c>
      <c r="K396" s="18">
        <f>I396+90</f>
        <v>45089</v>
      </c>
      <c r="L396" s="4">
        <v>5380</v>
      </c>
      <c r="M396" s="4">
        <v>0</v>
      </c>
      <c r="N396" s="4">
        <f t="shared" ref="N396" si="563">L396+M396</f>
        <v>5380</v>
      </c>
      <c r="O396" s="2" t="s">
        <v>105</v>
      </c>
      <c r="P396" s="15">
        <v>45053</v>
      </c>
      <c r="Q396" s="7">
        <f>N396</f>
        <v>5380</v>
      </c>
      <c r="R396" s="110"/>
      <c r="S396" s="108"/>
      <c r="T396" s="109"/>
      <c r="U396" s="3"/>
      <c r="W396" s="13"/>
    </row>
    <row r="397" spans="2:26" s="130" customFormat="1" ht="48.75" x14ac:dyDescent="0.25">
      <c r="B397" s="129" t="s">
        <v>549</v>
      </c>
      <c r="C397" s="129" t="s">
        <v>550</v>
      </c>
      <c r="D397" s="2" t="s">
        <v>551</v>
      </c>
      <c r="E397" s="129"/>
      <c r="F397" s="251" t="s">
        <v>39</v>
      </c>
      <c r="G397" s="251" t="s">
        <v>831</v>
      </c>
      <c r="H397" s="251"/>
      <c r="I397" s="8">
        <v>45001</v>
      </c>
      <c r="J397" s="2" t="str">
        <f t="shared" ref="J397" si="564">B397</f>
        <v>JN-116/2023</v>
      </c>
      <c r="K397" s="18">
        <v>45183</v>
      </c>
      <c r="L397" s="4">
        <v>4400</v>
      </c>
      <c r="M397" s="4">
        <f>L397*25/100</f>
        <v>1100</v>
      </c>
      <c r="N397" s="4">
        <f t="shared" ref="N397" si="565">L397+M397</f>
        <v>5500</v>
      </c>
      <c r="O397" s="2" t="s">
        <v>184</v>
      </c>
      <c r="P397" s="15">
        <f>K397</f>
        <v>45183</v>
      </c>
      <c r="Q397" s="7">
        <f>N397</f>
        <v>5500</v>
      </c>
      <c r="R397" s="129"/>
      <c r="S397" s="127"/>
      <c r="T397" s="128"/>
      <c r="U397" s="3"/>
      <c r="W397" s="13"/>
    </row>
    <row r="398" spans="2:26" s="404" customFormat="1" ht="24.95" customHeight="1" x14ac:dyDescent="0.25">
      <c r="B398" s="348" t="s">
        <v>552</v>
      </c>
      <c r="C398" s="403" t="s">
        <v>553</v>
      </c>
      <c r="D398" s="2" t="s">
        <v>554</v>
      </c>
      <c r="E398" s="403"/>
      <c r="F398" s="381" t="s">
        <v>39</v>
      </c>
      <c r="G398" s="381" t="s">
        <v>1524</v>
      </c>
      <c r="H398" s="381"/>
      <c r="I398" s="382">
        <v>45027</v>
      </c>
      <c r="J398" s="383" t="s">
        <v>552</v>
      </c>
      <c r="K398" s="384" t="s">
        <v>1525</v>
      </c>
      <c r="L398" s="380">
        <v>24000</v>
      </c>
      <c r="M398" s="380">
        <v>6000</v>
      </c>
      <c r="N398" s="380">
        <v>30000</v>
      </c>
      <c r="O398" s="383" t="s">
        <v>184</v>
      </c>
      <c r="P398" s="379"/>
      <c r="Q398" s="385"/>
      <c r="R398" s="381"/>
      <c r="S398" s="402"/>
      <c r="T398" s="399" t="s">
        <v>1526</v>
      </c>
      <c r="U398" s="3"/>
      <c r="W398" s="404">
        <v>0</v>
      </c>
    </row>
    <row r="399" spans="2:26" s="130" customFormat="1" ht="24.95" customHeight="1" x14ac:dyDescent="0.25">
      <c r="B399" s="348" t="s">
        <v>555</v>
      </c>
      <c r="C399" s="129" t="s">
        <v>108</v>
      </c>
      <c r="D399" s="2" t="s">
        <v>109</v>
      </c>
      <c r="E399" s="129"/>
      <c r="F399" s="129"/>
      <c r="G399" s="129"/>
      <c r="H399" s="129"/>
      <c r="I399" s="8"/>
      <c r="J399" s="2"/>
      <c r="K399" s="18"/>
      <c r="L399" s="4"/>
      <c r="M399" s="4"/>
      <c r="N399" s="4"/>
      <c r="O399" s="2"/>
      <c r="P399" s="15"/>
      <c r="Q399" s="7"/>
      <c r="R399" s="129"/>
      <c r="S399" s="127"/>
      <c r="T399" s="128"/>
      <c r="U399" s="3"/>
      <c r="W399" s="13"/>
    </row>
    <row r="400" spans="2:26" s="130" customFormat="1" ht="24.95" customHeight="1" x14ac:dyDescent="0.25">
      <c r="B400" s="129" t="s">
        <v>556</v>
      </c>
      <c r="C400" s="129" t="s">
        <v>557</v>
      </c>
      <c r="D400" s="2" t="s">
        <v>55</v>
      </c>
      <c r="E400" s="129"/>
      <c r="F400" s="136" t="s">
        <v>39</v>
      </c>
      <c r="G400" s="136" t="s">
        <v>203</v>
      </c>
      <c r="H400" s="136"/>
      <c r="I400" s="8">
        <v>45006</v>
      </c>
      <c r="J400" s="2" t="str">
        <f t="shared" ref="J400" si="566">B400</f>
        <v>JN-119/2023</v>
      </c>
      <c r="K400" s="18">
        <v>45037</v>
      </c>
      <c r="L400" s="4">
        <v>2675</v>
      </c>
      <c r="M400" s="4">
        <f>L400*25/100</f>
        <v>668.75</v>
      </c>
      <c r="N400" s="4">
        <f t="shared" ref="N400:N401" si="567">L400+M400</f>
        <v>3343.75</v>
      </c>
      <c r="O400" s="2" t="s">
        <v>105</v>
      </c>
      <c r="P400" s="15">
        <f>K400</f>
        <v>45037</v>
      </c>
      <c r="Q400" s="7">
        <f>N400</f>
        <v>3343.75</v>
      </c>
      <c r="R400" s="129"/>
      <c r="S400" s="127"/>
      <c r="T400" s="128"/>
      <c r="U400" s="3"/>
      <c r="W400" s="13"/>
    </row>
    <row r="401" spans="2:23" s="130" customFormat="1" ht="24.95" customHeight="1" x14ac:dyDescent="0.25">
      <c r="B401" s="348" t="s">
        <v>558</v>
      </c>
      <c r="C401" s="129" t="s">
        <v>559</v>
      </c>
      <c r="D401" s="2" t="s">
        <v>445</v>
      </c>
      <c r="E401" s="129"/>
      <c r="F401" s="381" t="s">
        <v>39</v>
      </c>
      <c r="G401" s="381" t="s">
        <v>1500</v>
      </c>
      <c r="H401" s="381"/>
      <c r="I401" s="382">
        <v>45015</v>
      </c>
      <c r="J401" s="383" t="s">
        <v>558</v>
      </c>
      <c r="K401" s="384">
        <v>45076</v>
      </c>
      <c r="L401" s="380">
        <v>2654</v>
      </c>
      <c r="M401" s="380">
        <f>L401*25/100</f>
        <v>663.5</v>
      </c>
      <c r="N401" s="380">
        <f t="shared" si="567"/>
        <v>3317.5</v>
      </c>
      <c r="O401" s="383" t="s">
        <v>184</v>
      </c>
      <c r="P401" s="379">
        <v>45076</v>
      </c>
      <c r="Q401" s="385">
        <v>3317.5</v>
      </c>
      <c r="R401" s="129"/>
      <c r="S401" s="127"/>
      <c r="T401" s="399" t="s">
        <v>1498</v>
      </c>
      <c r="U401" s="3"/>
      <c r="W401" s="13">
        <v>0</v>
      </c>
    </row>
    <row r="402" spans="2:23" s="130" customFormat="1" ht="24.95" customHeight="1" x14ac:dyDescent="0.25">
      <c r="B402" s="129" t="s">
        <v>560</v>
      </c>
      <c r="C402" s="129" t="s">
        <v>561</v>
      </c>
      <c r="D402" s="2" t="s">
        <v>562</v>
      </c>
      <c r="E402" s="129"/>
      <c r="F402" s="129" t="s">
        <v>39</v>
      </c>
      <c r="G402" s="374" t="s">
        <v>586</v>
      </c>
      <c r="H402" s="129"/>
      <c r="I402" s="8">
        <v>45029</v>
      </c>
      <c r="J402" s="2" t="str">
        <f t="shared" ref="J402" si="568">B402</f>
        <v>JN-121/2023</v>
      </c>
      <c r="K402" s="18">
        <v>45042</v>
      </c>
      <c r="L402" s="4">
        <v>12135.51</v>
      </c>
      <c r="M402" s="4">
        <f t="shared" ref="M402:M414" si="569">L402*25/100</f>
        <v>3033.8775000000001</v>
      </c>
      <c r="N402" s="4">
        <f t="shared" ref="N402" si="570">L402+M402</f>
        <v>15169.387500000001</v>
      </c>
      <c r="O402" s="2" t="s">
        <v>105</v>
      </c>
      <c r="P402" s="15">
        <f t="shared" ref="P402:P413" si="571">K402</f>
        <v>45042</v>
      </c>
      <c r="Q402" s="7">
        <f t="shared" ref="Q402:Q413" si="572">N402</f>
        <v>15169.387500000001</v>
      </c>
      <c r="R402" s="129"/>
      <c r="S402" s="127"/>
      <c r="T402" s="128"/>
      <c r="U402" s="3"/>
      <c r="W402" s="13"/>
    </row>
    <row r="403" spans="2:23" s="130" customFormat="1" ht="24.95" customHeight="1" x14ac:dyDescent="0.25">
      <c r="B403" s="129" t="s">
        <v>1401</v>
      </c>
      <c r="C403" s="129" t="s">
        <v>563</v>
      </c>
      <c r="D403" s="2" t="s">
        <v>564</v>
      </c>
      <c r="E403" s="129"/>
      <c r="F403" s="351" t="s">
        <v>39</v>
      </c>
      <c r="G403" s="351" t="s">
        <v>107</v>
      </c>
      <c r="H403" s="351"/>
      <c r="I403" s="3">
        <v>45028</v>
      </c>
      <c r="J403" s="2" t="str">
        <f t="shared" ref="J403" si="573">B403</f>
        <v>JN-122/2023 grupa 1</v>
      </c>
      <c r="K403" s="18">
        <v>45035</v>
      </c>
      <c r="L403" s="4">
        <v>2778.39</v>
      </c>
      <c r="M403" s="4">
        <f t="shared" si="569"/>
        <v>694.59749999999997</v>
      </c>
      <c r="N403" s="4">
        <f t="shared" ref="N403" si="574">L403+M403</f>
        <v>3472.9874999999997</v>
      </c>
      <c r="O403" s="2" t="s">
        <v>105</v>
      </c>
      <c r="P403" s="15">
        <f t="shared" si="571"/>
        <v>45035</v>
      </c>
      <c r="Q403" s="7">
        <f t="shared" si="572"/>
        <v>3472.9874999999997</v>
      </c>
      <c r="R403" s="129"/>
      <c r="S403" s="127"/>
      <c r="T403" s="128"/>
      <c r="U403" s="3"/>
      <c r="W403" s="13"/>
    </row>
    <row r="404" spans="2:23" s="352" customFormat="1" ht="24.95" customHeight="1" x14ac:dyDescent="0.25">
      <c r="B404" s="351" t="s">
        <v>1402</v>
      </c>
      <c r="C404" s="351" t="s">
        <v>563</v>
      </c>
      <c r="D404" s="2" t="s">
        <v>564</v>
      </c>
      <c r="E404" s="351"/>
      <c r="F404" s="351" t="s">
        <v>39</v>
      </c>
      <c r="G404" s="351" t="s">
        <v>1403</v>
      </c>
      <c r="H404" s="351"/>
      <c r="I404" s="3">
        <v>45029</v>
      </c>
      <c r="J404" s="2" t="str">
        <f t="shared" ref="J404" si="575">B404</f>
        <v>JN-122/2023 grupa 2</v>
      </c>
      <c r="K404" s="18">
        <v>45033</v>
      </c>
      <c r="L404" s="4">
        <v>12.08</v>
      </c>
      <c r="M404" s="4">
        <f t="shared" si="569"/>
        <v>3.02</v>
      </c>
      <c r="N404" s="4">
        <f t="shared" ref="N404" si="576">L404+M404</f>
        <v>15.1</v>
      </c>
      <c r="O404" s="2" t="s">
        <v>105</v>
      </c>
      <c r="P404" s="15">
        <f t="shared" si="571"/>
        <v>45033</v>
      </c>
      <c r="Q404" s="7">
        <f t="shared" si="572"/>
        <v>15.1</v>
      </c>
      <c r="R404" s="351"/>
      <c r="S404" s="349"/>
      <c r="T404" s="350"/>
      <c r="U404" s="3"/>
      <c r="W404" s="13"/>
    </row>
    <row r="405" spans="2:23" s="352" customFormat="1" ht="24.95" customHeight="1" x14ac:dyDescent="0.25">
      <c r="B405" s="351" t="s">
        <v>1404</v>
      </c>
      <c r="C405" s="351" t="s">
        <v>563</v>
      </c>
      <c r="D405" s="2" t="s">
        <v>564</v>
      </c>
      <c r="E405" s="351"/>
      <c r="F405" s="351" t="s">
        <v>39</v>
      </c>
      <c r="G405" s="351" t="s">
        <v>1405</v>
      </c>
      <c r="H405" s="351"/>
      <c r="I405" s="3">
        <v>45028</v>
      </c>
      <c r="J405" s="2" t="str">
        <f t="shared" ref="J405" si="577">B405</f>
        <v>JN-122/2023 grupa 3</v>
      </c>
      <c r="K405" s="18">
        <v>45033</v>
      </c>
      <c r="L405" s="4">
        <v>328.09</v>
      </c>
      <c r="M405" s="4">
        <f t="shared" si="569"/>
        <v>82.022499999999994</v>
      </c>
      <c r="N405" s="4">
        <f t="shared" ref="N405" si="578">L405+M405</f>
        <v>410.11249999999995</v>
      </c>
      <c r="O405" s="2" t="s">
        <v>105</v>
      </c>
      <c r="P405" s="15">
        <f t="shared" si="571"/>
        <v>45033</v>
      </c>
      <c r="Q405" s="7">
        <f t="shared" si="572"/>
        <v>410.11249999999995</v>
      </c>
      <c r="R405" s="351"/>
      <c r="S405" s="349"/>
      <c r="T405" s="350"/>
      <c r="U405" s="3"/>
      <c r="W405" s="13"/>
    </row>
    <row r="406" spans="2:23" s="352" customFormat="1" ht="24.95" customHeight="1" x14ac:dyDescent="0.25">
      <c r="B406" s="351" t="s">
        <v>1406</v>
      </c>
      <c r="C406" s="351" t="s">
        <v>563</v>
      </c>
      <c r="D406" s="2" t="s">
        <v>564</v>
      </c>
      <c r="E406" s="351"/>
      <c r="F406" s="351" t="s">
        <v>39</v>
      </c>
      <c r="G406" s="351" t="s">
        <v>1407</v>
      </c>
      <c r="H406" s="351"/>
      <c r="I406" s="3">
        <v>45022</v>
      </c>
      <c r="J406" s="2" t="str">
        <f t="shared" ref="J406" si="579">B406</f>
        <v>JN-122/2023 grupa 4</v>
      </c>
      <c r="K406" s="18">
        <v>45029</v>
      </c>
      <c r="L406" s="4">
        <v>25.44</v>
      </c>
      <c r="M406" s="4">
        <f t="shared" si="569"/>
        <v>6.36</v>
      </c>
      <c r="N406" s="4">
        <f t="shared" ref="N406" si="580">L406+M406</f>
        <v>31.8</v>
      </c>
      <c r="O406" s="2" t="s">
        <v>105</v>
      </c>
      <c r="P406" s="15">
        <f t="shared" si="571"/>
        <v>45029</v>
      </c>
      <c r="Q406" s="7">
        <f t="shared" si="572"/>
        <v>31.8</v>
      </c>
      <c r="R406" s="351"/>
      <c r="S406" s="349"/>
      <c r="T406" s="350"/>
      <c r="U406" s="3"/>
      <c r="W406" s="13"/>
    </row>
    <row r="407" spans="2:23" s="352" customFormat="1" ht="24.95" customHeight="1" x14ac:dyDescent="0.25">
      <c r="B407" s="351" t="s">
        <v>1408</v>
      </c>
      <c r="C407" s="351" t="s">
        <v>563</v>
      </c>
      <c r="D407" s="2" t="s">
        <v>564</v>
      </c>
      <c r="E407" s="351"/>
      <c r="F407" s="351" t="s">
        <v>39</v>
      </c>
      <c r="G407" s="351" t="s">
        <v>1409</v>
      </c>
      <c r="H407" s="351"/>
      <c r="I407" s="3">
        <v>45029</v>
      </c>
      <c r="J407" s="2" t="str">
        <f t="shared" ref="J407" si="581">B407</f>
        <v>JN-122/2023 grupa 5</v>
      </c>
      <c r="K407" s="18">
        <v>45033</v>
      </c>
      <c r="L407" s="4">
        <v>6.74</v>
      </c>
      <c r="M407" s="4">
        <f t="shared" si="569"/>
        <v>1.6850000000000001</v>
      </c>
      <c r="N407" s="4">
        <f t="shared" ref="N407" si="582">L407+M407</f>
        <v>8.4250000000000007</v>
      </c>
      <c r="O407" s="2" t="s">
        <v>105</v>
      </c>
      <c r="P407" s="15">
        <f t="shared" si="571"/>
        <v>45033</v>
      </c>
      <c r="Q407" s="7">
        <f t="shared" si="572"/>
        <v>8.4250000000000007</v>
      </c>
      <c r="R407" s="351"/>
      <c r="S407" s="349"/>
      <c r="T407" s="350"/>
      <c r="U407" s="3"/>
      <c r="W407" s="13"/>
    </row>
    <row r="408" spans="2:23" s="352" customFormat="1" ht="24.95" customHeight="1" x14ac:dyDescent="0.25">
      <c r="B408" s="351" t="s">
        <v>1410</v>
      </c>
      <c r="C408" s="351" t="s">
        <v>563</v>
      </c>
      <c r="D408" s="2" t="s">
        <v>564</v>
      </c>
      <c r="E408" s="351"/>
      <c r="F408" s="351" t="s">
        <v>39</v>
      </c>
      <c r="G408" s="351" t="s">
        <v>1411</v>
      </c>
      <c r="H408" s="351"/>
      <c r="I408" s="3">
        <v>45028</v>
      </c>
      <c r="J408" s="2" t="str">
        <f t="shared" ref="J408" si="583">B408</f>
        <v>JN-122/2023 grupa 6</v>
      </c>
      <c r="K408" s="18">
        <v>45035</v>
      </c>
      <c r="L408" s="4">
        <v>22</v>
      </c>
      <c r="M408" s="4">
        <f t="shared" si="569"/>
        <v>5.5</v>
      </c>
      <c r="N408" s="4">
        <f t="shared" ref="N408" si="584">L408+M408</f>
        <v>27.5</v>
      </c>
      <c r="O408" s="2" t="s">
        <v>105</v>
      </c>
      <c r="P408" s="15">
        <f t="shared" si="571"/>
        <v>45035</v>
      </c>
      <c r="Q408" s="7">
        <f t="shared" si="572"/>
        <v>27.5</v>
      </c>
      <c r="R408" s="351"/>
      <c r="S408" s="349"/>
      <c r="T408" s="350"/>
      <c r="U408" s="3"/>
      <c r="W408" s="13"/>
    </row>
    <row r="409" spans="2:23" s="352" customFormat="1" ht="24.95" customHeight="1" x14ac:dyDescent="0.25">
      <c r="B409" s="351" t="s">
        <v>1412</v>
      </c>
      <c r="C409" s="351" t="s">
        <v>563</v>
      </c>
      <c r="D409" s="2" t="s">
        <v>564</v>
      </c>
      <c r="E409" s="351"/>
      <c r="F409" s="351" t="s">
        <v>39</v>
      </c>
      <c r="G409" s="351" t="s">
        <v>1413</v>
      </c>
      <c r="H409" s="351"/>
      <c r="I409" s="3">
        <v>45029</v>
      </c>
      <c r="J409" s="2" t="str">
        <f t="shared" ref="J409" si="585">B409</f>
        <v>JN-122/2023 grupa 7</v>
      </c>
      <c r="K409" s="18">
        <v>45035</v>
      </c>
      <c r="L409" s="4">
        <v>13.88</v>
      </c>
      <c r="M409" s="4">
        <f t="shared" si="569"/>
        <v>3.47</v>
      </c>
      <c r="N409" s="4">
        <f t="shared" ref="N409" si="586">L409+M409</f>
        <v>17.350000000000001</v>
      </c>
      <c r="O409" s="2" t="s">
        <v>105</v>
      </c>
      <c r="P409" s="15">
        <f t="shared" si="571"/>
        <v>45035</v>
      </c>
      <c r="Q409" s="7">
        <f t="shared" si="572"/>
        <v>17.350000000000001</v>
      </c>
      <c r="R409" s="351"/>
      <c r="S409" s="349"/>
      <c r="T409" s="350"/>
      <c r="U409" s="3"/>
      <c r="W409" s="13"/>
    </row>
    <row r="410" spans="2:23" s="352" customFormat="1" ht="24.95" customHeight="1" x14ac:dyDescent="0.25">
      <c r="B410" s="351" t="s">
        <v>1414</v>
      </c>
      <c r="C410" s="351" t="s">
        <v>563</v>
      </c>
      <c r="D410" s="2" t="s">
        <v>564</v>
      </c>
      <c r="E410" s="351"/>
      <c r="F410" s="351" t="s">
        <v>39</v>
      </c>
      <c r="G410" s="351" t="s">
        <v>1063</v>
      </c>
      <c r="H410" s="351"/>
      <c r="I410" s="3">
        <v>45022</v>
      </c>
      <c r="J410" s="2" t="str">
        <f t="shared" ref="J410" si="587">B410</f>
        <v>JN-122/2023 grupa 8</v>
      </c>
      <c r="K410" s="18">
        <v>45028</v>
      </c>
      <c r="L410" s="4">
        <v>26.95</v>
      </c>
      <c r="M410" s="4">
        <f t="shared" si="569"/>
        <v>6.7374999999999998</v>
      </c>
      <c r="N410" s="4">
        <f t="shared" ref="N410" si="588">L410+M410</f>
        <v>33.6875</v>
      </c>
      <c r="O410" s="2" t="s">
        <v>105</v>
      </c>
      <c r="P410" s="15">
        <f t="shared" si="571"/>
        <v>45028</v>
      </c>
      <c r="Q410" s="7">
        <f t="shared" si="572"/>
        <v>33.6875</v>
      </c>
      <c r="R410" s="351"/>
      <c r="S410" s="349"/>
      <c r="T410" s="350"/>
      <c r="U410" s="3"/>
      <c r="W410" s="13"/>
    </row>
    <row r="411" spans="2:23" s="352" customFormat="1" ht="24.95" customHeight="1" x14ac:dyDescent="0.25">
      <c r="B411" s="351" t="s">
        <v>1415</v>
      </c>
      <c r="C411" s="351" t="s">
        <v>563</v>
      </c>
      <c r="D411" s="2" t="s">
        <v>564</v>
      </c>
      <c r="E411" s="351"/>
      <c r="F411" s="351" t="s">
        <v>39</v>
      </c>
      <c r="G411" s="351" t="s">
        <v>1416</v>
      </c>
      <c r="H411" s="351"/>
      <c r="I411" s="3">
        <v>45030</v>
      </c>
      <c r="J411" s="2" t="str">
        <f t="shared" ref="J411" si="589">B411</f>
        <v>JN-122/2023 grupa 9</v>
      </c>
      <c r="K411" s="18">
        <v>45036</v>
      </c>
      <c r="L411" s="4">
        <v>13.46</v>
      </c>
      <c r="M411" s="4">
        <f t="shared" si="569"/>
        <v>3.3650000000000002</v>
      </c>
      <c r="N411" s="4">
        <f t="shared" ref="N411" si="590">L411+M411</f>
        <v>16.825000000000003</v>
      </c>
      <c r="O411" s="2" t="s">
        <v>105</v>
      </c>
      <c r="P411" s="15">
        <f t="shared" si="571"/>
        <v>45036</v>
      </c>
      <c r="Q411" s="7">
        <f t="shared" si="572"/>
        <v>16.825000000000003</v>
      </c>
      <c r="R411" s="351"/>
      <c r="S411" s="349"/>
      <c r="T411" s="350"/>
      <c r="U411" s="3"/>
      <c r="W411" s="13"/>
    </row>
    <row r="412" spans="2:23" s="352" customFormat="1" ht="24.95" customHeight="1" x14ac:dyDescent="0.25">
      <c r="B412" s="351" t="s">
        <v>1417</v>
      </c>
      <c r="C412" s="351" t="s">
        <v>563</v>
      </c>
      <c r="D412" s="2" t="s">
        <v>564</v>
      </c>
      <c r="E412" s="351"/>
      <c r="F412" s="351" t="s">
        <v>39</v>
      </c>
      <c r="G412" s="351" t="s">
        <v>1418</v>
      </c>
      <c r="H412" s="351"/>
      <c r="I412" s="3">
        <v>45030</v>
      </c>
      <c r="J412" s="2" t="str">
        <f t="shared" ref="J412" si="591">B412</f>
        <v>JN-122/2023 grupa 10</v>
      </c>
      <c r="K412" s="18">
        <v>45033</v>
      </c>
      <c r="L412" s="4">
        <v>53.81</v>
      </c>
      <c r="M412" s="4">
        <f t="shared" si="569"/>
        <v>13.452500000000001</v>
      </c>
      <c r="N412" s="4">
        <f t="shared" ref="N412" si="592">L412+M412</f>
        <v>67.262500000000003</v>
      </c>
      <c r="O412" s="2" t="s">
        <v>105</v>
      </c>
      <c r="P412" s="15">
        <f t="shared" si="571"/>
        <v>45033</v>
      </c>
      <c r="Q412" s="7">
        <f t="shared" si="572"/>
        <v>67.262500000000003</v>
      </c>
      <c r="R412" s="351"/>
      <c r="S412" s="349"/>
      <c r="T412" s="350"/>
      <c r="U412" s="3"/>
      <c r="W412" s="13"/>
    </row>
    <row r="413" spans="2:23" s="352" customFormat="1" ht="24.95" customHeight="1" x14ac:dyDescent="0.25">
      <c r="B413" s="351" t="s">
        <v>1419</v>
      </c>
      <c r="C413" s="351" t="s">
        <v>563</v>
      </c>
      <c r="D413" s="2" t="s">
        <v>564</v>
      </c>
      <c r="E413" s="351"/>
      <c r="F413" s="351" t="s">
        <v>39</v>
      </c>
      <c r="G413" s="351" t="s">
        <v>1197</v>
      </c>
      <c r="H413" s="351"/>
      <c r="I413" s="3">
        <v>45033</v>
      </c>
      <c r="J413" s="2" t="str">
        <f t="shared" ref="J413" si="593">B413</f>
        <v>JN-122/2023 grupa 11</v>
      </c>
      <c r="K413" s="18">
        <v>45176</v>
      </c>
      <c r="L413" s="4">
        <v>140.03</v>
      </c>
      <c r="M413" s="4">
        <f t="shared" si="569"/>
        <v>35.0075</v>
      </c>
      <c r="N413" s="4">
        <f t="shared" ref="N413" si="594">L413+M413</f>
        <v>175.03749999999999</v>
      </c>
      <c r="O413" s="2" t="s">
        <v>105</v>
      </c>
      <c r="P413" s="15">
        <f t="shared" si="571"/>
        <v>45176</v>
      </c>
      <c r="Q413" s="7">
        <f t="shared" si="572"/>
        <v>175.03749999999999</v>
      </c>
      <c r="R413" s="351"/>
      <c r="S413" s="349"/>
      <c r="T413" s="350"/>
      <c r="U413" s="3"/>
      <c r="W413" s="13"/>
    </row>
    <row r="414" spans="2:23" s="130" customFormat="1" ht="24.95" customHeight="1" x14ac:dyDescent="0.25">
      <c r="B414" s="129" t="s">
        <v>565</v>
      </c>
      <c r="C414" s="129" t="s">
        <v>566</v>
      </c>
      <c r="D414" s="2" t="s">
        <v>252</v>
      </c>
      <c r="E414" s="129"/>
      <c r="F414" s="193" t="s">
        <v>39</v>
      </c>
      <c r="G414" s="193" t="s">
        <v>689</v>
      </c>
      <c r="H414" s="193"/>
      <c r="I414" s="3">
        <v>45028</v>
      </c>
      <c r="J414" s="2" t="str">
        <f t="shared" ref="J414" si="595">B414</f>
        <v>JN-123/2023</v>
      </c>
      <c r="K414" s="18">
        <v>45090</v>
      </c>
      <c r="L414" s="4">
        <v>6496</v>
      </c>
      <c r="M414" s="4">
        <f t="shared" si="569"/>
        <v>1624</v>
      </c>
      <c r="N414" s="4">
        <f t="shared" ref="N414" si="596">L414+M414</f>
        <v>8120</v>
      </c>
      <c r="O414" s="2" t="s">
        <v>105</v>
      </c>
      <c r="P414" s="15">
        <f t="shared" ref="P414:P420" si="597">K414</f>
        <v>45090</v>
      </c>
      <c r="Q414" s="7">
        <f t="shared" ref="Q414:Q421" si="598">N414</f>
        <v>8120</v>
      </c>
      <c r="R414" s="129"/>
      <c r="S414" s="127"/>
      <c r="T414" s="128"/>
      <c r="U414" s="3"/>
      <c r="W414" s="13"/>
    </row>
    <row r="415" spans="2:23" s="130" customFormat="1" ht="24.95" customHeight="1" x14ac:dyDescent="0.25">
      <c r="B415" s="129" t="s">
        <v>567</v>
      </c>
      <c r="C415" s="129" t="s">
        <v>568</v>
      </c>
      <c r="D415" s="2" t="s">
        <v>569</v>
      </c>
      <c r="E415" s="129"/>
      <c r="F415" s="182" t="s">
        <v>39</v>
      </c>
      <c r="G415" s="182" t="s">
        <v>672</v>
      </c>
      <c r="H415" s="182"/>
      <c r="I415" s="3">
        <v>45009</v>
      </c>
      <c r="J415" s="2" t="str">
        <f t="shared" ref="J415" si="599">B415</f>
        <v>JN-124/2023</v>
      </c>
      <c r="K415" s="18">
        <v>45009</v>
      </c>
      <c r="L415" s="4">
        <v>6549.93</v>
      </c>
      <c r="M415" s="4">
        <v>950.07</v>
      </c>
      <c r="N415" s="4">
        <f t="shared" ref="N415" si="600">L415+M415</f>
        <v>7500</v>
      </c>
      <c r="O415" s="2" t="s">
        <v>105</v>
      </c>
      <c r="P415" s="15">
        <f t="shared" si="597"/>
        <v>45009</v>
      </c>
      <c r="Q415" s="7">
        <f t="shared" si="598"/>
        <v>7500</v>
      </c>
      <c r="R415" s="129"/>
      <c r="S415" s="127"/>
      <c r="T415" s="128"/>
      <c r="U415" s="3"/>
      <c r="W415" s="13"/>
    </row>
    <row r="416" spans="2:23" s="130" customFormat="1" ht="24.95" customHeight="1" x14ac:dyDescent="0.25">
      <c r="B416" s="129" t="s">
        <v>636</v>
      </c>
      <c r="C416" s="129" t="s">
        <v>570</v>
      </c>
      <c r="D416" s="2" t="s">
        <v>571</v>
      </c>
      <c r="E416" s="129"/>
      <c r="F416" s="149" t="s">
        <v>39</v>
      </c>
      <c r="G416" s="149" t="s">
        <v>635</v>
      </c>
      <c r="H416" s="149"/>
      <c r="I416" s="3">
        <v>44991</v>
      </c>
      <c r="J416" s="2" t="str">
        <f t="shared" ref="J416" si="601">B416</f>
        <v>JN-125/2023 grupa 1</v>
      </c>
      <c r="K416" s="18">
        <v>44992</v>
      </c>
      <c r="L416" s="4">
        <v>1537.67</v>
      </c>
      <c r="M416" s="4">
        <v>195.58</v>
      </c>
      <c r="N416" s="4">
        <f t="shared" ref="N416" si="602">L416+M416</f>
        <v>1733.25</v>
      </c>
      <c r="O416" s="2" t="s">
        <v>105</v>
      </c>
      <c r="P416" s="15">
        <f t="shared" si="597"/>
        <v>44992</v>
      </c>
      <c r="Q416" s="7">
        <f t="shared" si="598"/>
        <v>1733.25</v>
      </c>
      <c r="R416" s="129"/>
      <c r="S416" s="127"/>
      <c r="T416" s="128"/>
      <c r="U416" s="3"/>
      <c r="W416" s="13"/>
    </row>
    <row r="417" spans="2:23" s="150" customFormat="1" ht="24.95" customHeight="1" x14ac:dyDescent="0.25">
      <c r="B417" s="149" t="s">
        <v>637</v>
      </c>
      <c r="C417" s="149" t="s">
        <v>570</v>
      </c>
      <c r="D417" s="2" t="s">
        <v>571</v>
      </c>
      <c r="E417" s="149"/>
      <c r="F417" s="149" t="s">
        <v>39</v>
      </c>
      <c r="G417" s="149" t="s">
        <v>635</v>
      </c>
      <c r="H417" s="149"/>
      <c r="I417" s="3">
        <v>45030</v>
      </c>
      <c r="J417" s="2" t="str">
        <f t="shared" ref="J417:J420" si="603">B417</f>
        <v>JN-125/2023 grupa 2</v>
      </c>
      <c r="K417" s="18">
        <v>45033</v>
      </c>
      <c r="L417" s="4">
        <v>1415.76</v>
      </c>
      <c r="M417" s="4">
        <v>180.42</v>
      </c>
      <c r="N417" s="4">
        <f t="shared" ref="N417:N421" si="604">L417+M417</f>
        <v>1596.18</v>
      </c>
      <c r="O417" s="2" t="s">
        <v>105</v>
      </c>
      <c r="P417" s="15">
        <f t="shared" si="597"/>
        <v>45033</v>
      </c>
      <c r="Q417" s="7">
        <f t="shared" si="598"/>
        <v>1596.18</v>
      </c>
      <c r="R417" s="149"/>
      <c r="S417" s="147"/>
      <c r="T417" s="148"/>
      <c r="U417" s="3"/>
      <c r="W417" s="13"/>
    </row>
    <row r="418" spans="2:23" s="130" customFormat="1" ht="24.95" customHeight="1" x14ac:dyDescent="0.25">
      <c r="B418" s="129" t="s">
        <v>1375</v>
      </c>
      <c r="C418" s="129" t="s">
        <v>572</v>
      </c>
      <c r="D418" s="2" t="s">
        <v>573</v>
      </c>
      <c r="E418" s="129"/>
      <c r="F418" s="346" t="s">
        <v>39</v>
      </c>
      <c r="G418" s="129" t="s">
        <v>1269</v>
      </c>
      <c r="H418" s="129"/>
      <c r="I418" s="8">
        <v>45029</v>
      </c>
      <c r="J418" s="2" t="str">
        <f t="shared" si="603"/>
        <v>JN-126/2023 grupa 1</v>
      </c>
      <c r="K418" s="18">
        <v>45076</v>
      </c>
      <c r="L418" s="4">
        <v>477.03</v>
      </c>
      <c r="M418" s="4">
        <v>58.21</v>
      </c>
      <c r="N418" s="4">
        <f t="shared" si="604"/>
        <v>535.24</v>
      </c>
      <c r="O418" s="2" t="s">
        <v>105</v>
      </c>
      <c r="P418" s="15">
        <f t="shared" si="597"/>
        <v>45076</v>
      </c>
      <c r="Q418" s="7">
        <f t="shared" si="598"/>
        <v>535.24</v>
      </c>
      <c r="R418" s="129"/>
      <c r="S418" s="127"/>
      <c r="T418" s="128"/>
      <c r="U418" s="3"/>
      <c r="W418" s="13"/>
    </row>
    <row r="419" spans="2:23" s="347" customFormat="1" ht="24.95" customHeight="1" x14ac:dyDescent="0.25">
      <c r="B419" s="346" t="s">
        <v>1376</v>
      </c>
      <c r="C419" s="346" t="s">
        <v>572</v>
      </c>
      <c r="D419" s="2" t="s">
        <v>573</v>
      </c>
      <c r="E419" s="346"/>
      <c r="F419" s="346" t="s">
        <v>39</v>
      </c>
      <c r="G419" s="346" t="s">
        <v>1377</v>
      </c>
      <c r="H419" s="346"/>
      <c r="I419" s="8">
        <v>45033</v>
      </c>
      <c r="J419" s="2" t="str">
        <f t="shared" si="603"/>
        <v>JN-126/2023 grupa 2</v>
      </c>
      <c r="K419" s="18">
        <v>45034</v>
      </c>
      <c r="L419" s="4">
        <v>1392</v>
      </c>
      <c r="M419" s="4">
        <v>0</v>
      </c>
      <c r="N419" s="4">
        <f t="shared" si="604"/>
        <v>1392</v>
      </c>
      <c r="O419" s="2" t="s">
        <v>105</v>
      </c>
      <c r="P419" s="15">
        <f t="shared" si="597"/>
        <v>45034</v>
      </c>
      <c r="Q419" s="7">
        <f t="shared" si="598"/>
        <v>1392</v>
      </c>
      <c r="R419" s="346"/>
      <c r="S419" s="344"/>
      <c r="T419" s="345"/>
      <c r="U419" s="3"/>
      <c r="W419" s="13"/>
    </row>
    <row r="420" spans="2:23" s="347" customFormat="1" ht="24.95" customHeight="1" x14ac:dyDescent="0.25">
      <c r="B420" s="346" t="s">
        <v>1378</v>
      </c>
      <c r="C420" s="346" t="s">
        <v>572</v>
      </c>
      <c r="D420" s="2" t="s">
        <v>573</v>
      </c>
      <c r="E420" s="346"/>
      <c r="F420" s="346" t="s">
        <v>39</v>
      </c>
      <c r="G420" s="346" t="s">
        <v>1379</v>
      </c>
      <c r="H420" s="346"/>
      <c r="I420" s="8">
        <v>45175</v>
      </c>
      <c r="J420" s="2" t="str">
        <f t="shared" si="603"/>
        <v>JN-126/2023 grupa 3</v>
      </c>
      <c r="K420" s="18">
        <v>45203</v>
      </c>
      <c r="L420" s="4">
        <v>1101.7</v>
      </c>
      <c r="M420" s="4">
        <v>138.05000000000001</v>
      </c>
      <c r="N420" s="4">
        <f t="shared" si="604"/>
        <v>1239.75</v>
      </c>
      <c r="O420" s="2" t="s">
        <v>105</v>
      </c>
      <c r="P420" s="15">
        <f t="shared" si="597"/>
        <v>45203</v>
      </c>
      <c r="Q420" s="7">
        <f t="shared" si="598"/>
        <v>1239.75</v>
      </c>
      <c r="R420" s="346"/>
      <c r="S420" s="344"/>
      <c r="T420" s="345"/>
      <c r="U420" s="3"/>
      <c r="W420" s="13"/>
    </row>
    <row r="421" spans="2:23" s="130" customFormat="1" ht="24.95" customHeight="1" x14ac:dyDescent="0.25">
      <c r="B421" s="348" t="s">
        <v>574</v>
      </c>
      <c r="C421" s="381" t="s">
        <v>575</v>
      </c>
      <c r="D421" s="383" t="s">
        <v>576</v>
      </c>
      <c r="E421" s="381"/>
      <c r="F421" s="381" t="s">
        <v>39</v>
      </c>
      <c r="G421" s="381" t="s">
        <v>1514</v>
      </c>
      <c r="H421" s="381"/>
      <c r="I421" s="382" t="s">
        <v>1515</v>
      </c>
      <c r="J421" s="383" t="s">
        <v>574</v>
      </c>
      <c r="K421" s="384">
        <v>45093</v>
      </c>
      <c r="L421" s="380">
        <v>12619</v>
      </c>
      <c r="M421" s="380">
        <v>3154.75</v>
      </c>
      <c r="N421" s="380">
        <f t="shared" si="604"/>
        <v>15773.75</v>
      </c>
      <c r="O421" s="383" t="s">
        <v>184</v>
      </c>
      <c r="P421" s="379">
        <v>45093</v>
      </c>
      <c r="Q421" s="385">
        <f t="shared" si="598"/>
        <v>15773.75</v>
      </c>
      <c r="R421" s="129"/>
      <c r="S421" s="127"/>
      <c r="T421" s="399" t="s">
        <v>1516</v>
      </c>
      <c r="U421" s="3"/>
      <c r="W421" s="13">
        <v>0</v>
      </c>
    </row>
    <row r="422" spans="2:23" s="130" customFormat="1" ht="24.95" customHeight="1" x14ac:dyDescent="0.25">
      <c r="B422" s="374" t="s">
        <v>577</v>
      </c>
      <c r="C422" s="129" t="s">
        <v>578</v>
      </c>
      <c r="D422" s="2" t="s">
        <v>391</v>
      </c>
      <c r="E422" s="129"/>
      <c r="F422" s="129" t="s">
        <v>39</v>
      </c>
      <c r="G422" s="129" t="s">
        <v>585</v>
      </c>
      <c r="H422" s="129"/>
      <c r="I422" s="8">
        <v>45035</v>
      </c>
      <c r="J422" s="2" t="str">
        <f t="shared" ref="J422" si="605">B422</f>
        <v>JN-128/2023</v>
      </c>
      <c r="K422" s="18">
        <v>45128</v>
      </c>
      <c r="L422" s="4">
        <v>11500</v>
      </c>
      <c r="M422" s="4">
        <f>L422*25/100</f>
        <v>2875</v>
      </c>
      <c r="N422" s="4">
        <f t="shared" ref="N422" si="606">L422+M422</f>
        <v>14375</v>
      </c>
      <c r="O422" s="2" t="s">
        <v>105</v>
      </c>
      <c r="P422" s="15">
        <f>K422</f>
        <v>45128</v>
      </c>
      <c r="Q422" s="7">
        <f>N422</f>
        <v>14375</v>
      </c>
      <c r="R422" s="129"/>
      <c r="S422" s="127"/>
      <c r="T422" s="128"/>
      <c r="U422" s="3"/>
      <c r="W422" s="13"/>
    </row>
    <row r="423" spans="2:23" s="130" customFormat="1" ht="24.95" customHeight="1" x14ac:dyDescent="0.25">
      <c r="B423" s="374" t="s">
        <v>579</v>
      </c>
      <c r="C423" s="129" t="s">
        <v>580</v>
      </c>
      <c r="D423" s="2" t="s">
        <v>581</v>
      </c>
      <c r="E423" s="129"/>
      <c r="F423" s="129" t="s">
        <v>39</v>
      </c>
      <c r="G423" s="129" t="s">
        <v>585</v>
      </c>
      <c r="H423" s="129"/>
      <c r="I423" s="8">
        <v>45035</v>
      </c>
      <c r="J423" s="2" t="str">
        <f t="shared" ref="J423" si="607">B423</f>
        <v>JN-129/2023</v>
      </c>
      <c r="K423" s="18">
        <v>45044</v>
      </c>
      <c r="L423" s="4">
        <v>10500</v>
      </c>
      <c r="M423" s="4">
        <f>L423*25/100</f>
        <v>2625</v>
      </c>
      <c r="N423" s="4">
        <f t="shared" ref="N423" si="608">L423+M423</f>
        <v>13125</v>
      </c>
      <c r="O423" s="2" t="s">
        <v>105</v>
      </c>
      <c r="P423" s="15">
        <f>K423</f>
        <v>45044</v>
      </c>
      <c r="Q423" s="7">
        <f>N423</f>
        <v>13125</v>
      </c>
      <c r="R423" s="129"/>
      <c r="S423" s="127"/>
      <c r="T423" s="128"/>
      <c r="U423" s="3"/>
      <c r="W423" s="13"/>
    </row>
    <row r="424" spans="2:23" s="111" customFormat="1" ht="24.95" customHeight="1" x14ac:dyDescent="0.25">
      <c r="B424" s="348" t="s">
        <v>582</v>
      </c>
      <c r="C424" s="110" t="s">
        <v>583</v>
      </c>
      <c r="D424" s="2" t="s">
        <v>584</v>
      </c>
      <c r="E424" s="110"/>
      <c r="F424" s="110"/>
      <c r="G424" s="110"/>
      <c r="H424" s="110"/>
      <c r="I424" s="8"/>
      <c r="J424" s="2"/>
      <c r="K424" s="18"/>
      <c r="L424" s="4"/>
      <c r="M424" s="4"/>
      <c r="N424" s="4"/>
      <c r="O424" s="2"/>
      <c r="P424" s="15"/>
      <c r="Q424" s="7"/>
      <c r="R424" s="110"/>
      <c r="S424" s="108"/>
      <c r="T424" s="109"/>
      <c r="U424" s="3"/>
      <c r="W424" s="13"/>
    </row>
    <row r="425" spans="2:23" s="135" customFormat="1" ht="24.95" customHeight="1" x14ac:dyDescent="0.25">
      <c r="B425" s="134" t="s">
        <v>1396</v>
      </c>
      <c r="C425" s="134" t="s">
        <v>589</v>
      </c>
      <c r="D425" s="2" t="s">
        <v>590</v>
      </c>
      <c r="E425" s="134"/>
      <c r="F425" s="351" t="s">
        <v>39</v>
      </c>
      <c r="G425" s="351" t="s">
        <v>1397</v>
      </c>
      <c r="H425" s="351"/>
      <c r="I425" s="8">
        <v>45036</v>
      </c>
      <c r="J425" s="2" t="str">
        <f t="shared" ref="J425" si="609">B425</f>
        <v>JN-131/2023 grupa 1</v>
      </c>
      <c r="K425" s="18">
        <v>45071</v>
      </c>
      <c r="L425" s="4">
        <v>3634.21</v>
      </c>
      <c r="M425" s="4">
        <f>L425*25/100</f>
        <v>908.55250000000001</v>
      </c>
      <c r="N425" s="4">
        <f t="shared" ref="N425" si="610">L425+M425</f>
        <v>4542.7624999999998</v>
      </c>
      <c r="O425" s="2" t="s">
        <v>105</v>
      </c>
      <c r="P425" s="15">
        <f>K425</f>
        <v>45071</v>
      </c>
      <c r="Q425" s="7">
        <f>N425</f>
        <v>4542.7624999999998</v>
      </c>
      <c r="R425" s="134"/>
      <c r="S425" s="132"/>
      <c r="T425" s="133"/>
      <c r="U425" s="3"/>
      <c r="W425" s="13"/>
    </row>
    <row r="426" spans="2:23" s="352" customFormat="1" ht="24.95" customHeight="1" x14ac:dyDescent="0.25">
      <c r="B426" s="351" t="s">
        <v>1398</v>
      </c>
      <c r="C426" s="351" t="s">
        <v>589</v>
      </c>
      <c r="D426" s="2" t="s">
        <v>590</v>
      </c>
      <c r="E426" s="351"/>
      <c r="F426" s="351" t="s">
        <v>39</v>
      </c>
      <c r="G426" s="351" t="s">
        <v>1399</v>
      </c>
      <c r="H426" s="351"/>
      <c r="I426" s="8">
        <v>45232</v>
      </c>
      <c r="J426" s="2" t="str">
        <f t="shared" ref="J426" si="611">B426</f>
        <v>JN-131/2023 grupa 2</v>
      </c>
      <c r="K426" s="18">
        <v>45236</v>
      </c>
      <c r="L426" s="4">
        <v>234.93</v>
      </c>
      <c r="M426" s="4">
        <f>L426*25/100</f>
        <v>58.732500000000002</v>
      </c>
      <c r="N426" s="4">
        <f t="shared" ref="N426" si="612">L426+M426</f>
        <v>293.66250000000002</v>
      </c>
      <c r="O426" s="2" t="s">
        <v>105</v>
      </c>
      <c r="P426" s="15">
        <f>K426</f>
        <v>45236</v>
      </c>
      <c r="Q426" s="7">
        <f>N426</f>
        <v>293.66250000000002</v>
      </c>
      <c r="R426" s="351"/>
      <c r="S426" s="349"/>
      <c r="T426" s="350"/>
      <c r="U426" s="3"/>
      <c r="W426" s="13"/>
    </row>
    <row r="427" spans="2:23" s="135" customFormat="1" ht="39" x14ac:dyDescent="0.25">
      <c r="B427" s="134" t="s">
        <v>690</v>
      </c>
      <c r="C427" s="134" t="s">
        <v>591</v>
      </c>
      <c r="D427" s="2" t="s">
        <v>527</v>
      </c>
      <c r="E427" s="134"/>
      <c r="F427" s="134" t="s">
        <v>39</v>
      </c>
      <c r="G427" s="196" t="s">
        <v>673</v>
      </c>
      <c r="H427" s="134"/>
      <c r="I427" s="8">
        <v>45040</v>
      </c>
      <c r="J427" s="2" t="str">
        <f t="shared" ref="J427" si="613">B427</f>
        <v>JN-132/2023 grupa 1</v>
      </c>
      <c r="K427" s="18">
        <v>45092</v>
      </c>
      <c r="L427" s="4">
        <v>5123.6099999999997</v>
      </c>
      <c r="M427" s="4">
        <v>0</v>
      </c>
      <c r="N427" s="4">
        <f t="shared" ref="N427" si="614">L427+M427</f>
        <v>5123.6099999999997</v>
      </c>
      <c r="O427" s="2" t="s">
        <v>105</v>
      </c>
      <c r="P427" s="15">
        <f>K427</f>
        <v>45092</v>
      </c>
      <c r="Q427" s="7">
        <f>N427</f>
        <v>5123.6099999999997</v>
      </c>
      <c r="R427" s="134"/>
      <c r="S427" s="132"/>
      <c r="T427" s="133"/>
      <c r="U427" s="3"/>
      <c r="W427" s="13"/>
    </row>
    <row r="428" spans="2:23" s="197" customFormat="1" ht="39" x14ac:dyDescent="0.25">
      <c r="B428" s="196" t="s">
        <v>691</v>
      </c>
      <c r="C428" s="196" t="s">
        <v>591</v>
      </c>
      <c r="D428" s="2" t="s">
        <v>527</v>
      </c>
      <c r="E428" s="196"/>
      <c r="F428" s="196" t="s">
        <v>39</v>
      </c>
      <c r="G428" s="196" t="s">
        <v>673</v>
      </c>
      <c r="H428" s="196"/>
      <c r="I428" s="8">
        <v>45083</v>
      </c>
      <c r="J428" s="2" t="str">
        <f t="shared" ref="J428" si="615">B428</f>
        <v>JN-132/2023 grupa 2</v>
      </c>
      <c r="K428" s="18">
        <v>45092</v>
      </c>
      <c r="L428" s="4">
        <v>1094.53</v>
      </c>
      <c r="M428" s="4">
        <v>185.47</v>
      </c>
      <c r="N428" s="4">
        <f t="shared" ref="N428" si="616">L428+M428</f>
        <v>1280</v>
      </c>
      <c r="O428" s="2" t="s">
        <v>105</v>
      </c>
      <c r="P428" s="15">
        <f>K428</f>
        <v>45092</v>
      </c>
      <c r="Q428" s="7">
        <f>N428</f>
        <v>1280</v>
      </c>
      <c r="R428" s="196"/>
      <c r="S428" s="194"/>
      <c r="T428" s="195"/>
      <c r="U428" s="3"/>
      <c r="W428" s="13"/>
    </row>
    <row r="429" spans="2:23" s="135" customFormat="1" ht="24.95" customHeight="1" x14ac:dyDescent="0.25">
      <c r="B429" s="348" t="s">
        <v>592</v>
      </c>
      <c r="C429" s="134" t="s">
        <v>593</v>
      </c>
      <c r="D429" s="2" t="s">
        <v>594</v>
      </c>
      <c r="E429" s="134"/>
      <c r="F429" s="134"/>
      <c r="G429" s="134"/>
      <c r="H429" s="134"/>
      <c r="I429" s="8"/>
      <c r="J429" s="2"/>
      <c r="K429" s="18"/>
      <c r="L429" s="4"/>
      <c r="M429" s="4"/>
      <c r="N429" s="4"/>
      <c r="O429" s="2"/>
      <c r="P429" s="15"/>
      <c r="Q429" s="7"/>
      <c r="R429" s="134"/>
      <c r="S429" s="132"/>
      <c r="T429" s="133"/>
      <c r="U429" s="3"/>
      <c r="W429" s="13"/>
    </row>
    <row r="430" spans="2:23" s="140" customFormat="1" ht="24.95" customHeight="1" x14ac:dyDescent="0.25">
      <c r="B430" s="139" t="s">
        <v>602</v>
      </c>
      <c r="C430" s="139" t="s">
        <v>603</v>
      </c>
      <c r="D430" s="2" t="s">
        <v>604</v>
      </c>
      <c r="E430" s="139"/>
      <c r="F430" s="139" t="s">
        <v>39</v>
      </c>
      <c r="G430" s="139" t="s">
        <v>616</v>
      </c>
      <c r="H430" s="139"/>
      <c r="I430" s="3">
        <v>45044</v>
      </c>
      <c r="J430" s="2" t="str">
        <f t="shared" ref="J430" si="617">B430</f>
        <v>JN-134/2023</v>
      </c>
      <c r="K430" s="18">
        <v>45048</v>
      </c>
      <c r="L430" s="4">
        <v>6358</v>
      </c>
      <c r="M430" s="4">
        <v>0</v>
      </c>
      <c r="N430" s="4">
        <f t="shared" ref="N430" si="618">L430+M430</f>
        <v>6358</v>
      </c>
      <c r="O430" s="2" t="s">
        <v>105</v>
      </c>
      <c r="P430" s="15">
        <f>K430</f>
        <v>45048</v>
      </c>
      <c r="Q430" s="7">
        <f>N430</f>
        <v>6358</v>
      </c>
      <c r="R430" s="139"/>
      <c r="S430" s="137"/>
      <c r="T430" s="138"/>
      <c r="U430" s="3"/>
      <c r="W430" s="13"/>
    </row>
    <row r="431" spans="2:23" s="140" customFormat="1" ht="24.95" customHeight="1" x14ac:dyDescent="0.25">
      <c r="B431" s="139" t="s">
        <v>643</v>
      </c>
      <c r="C431" s="139" t="s">
        <v>605</v>
      </c>
      <c r="D431" s="2" t="s">
        <v>252</v>
      </c>
      <c r="E431" s="139"/>
      <c r="F431" s="158" t="s">
        <v>39</v>
      </c>
      <c r="G431" s="158" t="s">
        <v>642</v>
      </c>
      <c r="H431" s="158"/>
      <c r="I431" s="3">
        <v>45048</v>
      </c>
      <c r="J431" s="2" t="str">
        <f t="shared" ref="J431" si="619">B431</f>
        <v>JN-135/2023 grupa 1</v>
      </c>
      <c r="K431" s="18">
        <v>45054</v>
      </c>
      <c r="L431" s="4">
        <v>840</v>
      </c>
      <c r="M431" s="4">
        <f>L431*0.25</f>
        <v>210</v>
      </c>
      <c r="N431" s="4">
        <f t="shared" ref="N431" si="620">L431+M431</f>
        <v>1050</v>
      </c>
      <c r="O431" s="2" t="s">
        <v>105</v>
      </c>
      <c r="P431" s="15">
        <f>K431</f>
        <v>45054</v>
      </c>
      <c r="Q431" s="7">
        <f>N431</f>
        <v>1050</v>
      </c>
      <c r="R431" s="139"/>
      <c r="S431" s="137"/>
      <c r="T431" s="138"/>
      <c r="U431" s="3"/>
      <c r="W431" s="13"/>
    </row>
    <row r="432" spans="2:23" s="159" customFormat="1" ht="24.95" customHeight="1" x14ac:dyDescent="0.25">
      <c r="B432" s="158" t="s">
        <v>644</v>
      </c>
      <c r="C432" s="158" t="s">
        <v>605</v>
      </c>
      <c r="D432" s="2" t="s">
        <v>252</v>
      </c>
      <c r="E432" s="158"/>
      <c r="F432" s="158" t="s">
        <v>39</v>
      </c>
      <c r="G432" s="158" t="s">
        <v>642</v>
      </c>
      <c r="H432" s="158"/>
      <c r="I432" s="3">
        <v>45048</v>
      </c>
      <c r="J432" s="2" t="str">
        <f t="shared" ref="J432" si="621">B432</f>
        <v>JN-135/2023 grupa 2</v>
      </c>
      <c r="K432" s="18">
        <v>45063</v>
      </c>
      <c r="L432" s="4">
        <v>2163.42</v>
      </c>
      <c r="M432" s="4">
        <v>486.58</v>
      </c>
      <c r="N432" s="4">
        <f t="shared" ref="N432" si="622">L432+M432</f>
        <v>2650</v>
      </c>
      <c r="O432" s="2" t="s">
        <v>105</v>
      </c>
      <c r="P432" s="15">
        <f>K432</f>
        <v>45063</v>
      </c>
      <c r="Q432" s="7">
        <f>N432</f>
        <v>2650</v>
      </c>
      <c r="R432" s="158"/>
      <c r="S432" s="156"/>
      <c r="T432" s="157"/>
      <c r="U432" s="3"/>
      <c r="W432" s="13"/>
    </row>
    <row r="433" spans="2:23" s="376" customFormat="1" ht="24.95" customHeight="1" x14ac:dyDescent="0.25">
      <c r="B433" s="374" t="s">
        <v>606</v>
      </c>
      <c r="C433" s="374" t="s">
        <v>575</v>
      </c>
      <c r="D433" s="2" t="s">
        <v>576</v>
      </c>
      <c r="E433" s="374"/>
      <c r="F433" s="374" t="s">
        <v>39</v>
      </c>
      <c r="G433" s="374" t="s">
        <v>726</v>
      </c>
      <c r="H433" s="374"/>
      <c r="I433" s="3">
        <v>45054</v>
      </c>
      <c r="J433" s="2" t="str">
        <f t="shared" ref="J433" si="623">B433</f>
        <v>JN-136/2023</v>
      </c>
      <c r="K433" s="18">
        <v>45736</v>
      </c>
      <c r="L433" s="4">
        <v>5030</v>
      </c>
      <c r="M433" s="4">
        <f>L433*25/100</f>
        <v>1257.5</v>
      </c>
      <c r="N433" s="4">
        <f t="shared" ref="N433" si="624">L433+M433</f>
        <v>6287.5</v>
      </c>
      <c r="O433" s="383" t="s">
        <v>184</v>
      </c>
      <c r="P433" s="379" t="s">
        <v>1517</v>
      </c>
      <c r="Q433" s="7"/>
      <c r="R433" s="374"/>
      <c r="S433" s="372"/>
      <c r="T433" s="401" t="s">
        <v>1518</v>
      </c>
      <c r="U433" s="3"/>
      <c r="W433" s="13">
        <v>0</v>
      </c>
    </row>
    <row r="434" spans="2:23" s="140" customFormat="1" ht="24.95" customHeight="1" x14ac:dyDescent="0.25">
      <c r="B434" s="139" t="s">
        <v>607</v>
      </c>
      <c r="C434" s="139" t="s">
        <v>608</v>
      </c>
      <c r="D434" s="2" t="s">
        <v>576</v>
      </c>
      <c r="E434" s="139"/>
      <c r="F434" s="193" t="s">
        <v>39</v>
      </c>
      <c r="G434" s="193" t="s">
        <v>688</v>
      </c>
      <c r="H434" s="193"/>
      <c r="I434" s="3">
        <v>45058</v>
      </c>
      <c r="J434" s="2" t="str">
        <f t="shared" ref="J434" si="625">B434</f>
        <v>JN-137/2023</v>
      </c>
      <c r="K434" s="18">
        <v>45104</v>
      </c>
      <c r="L434" s="4">
        <v>11199.21</v>
      </c>
      <c r="M434" s="4">
        <f>L434*25/100</f>
        <v>2799.8024999999998</v>
      </c>
      <c r="N434" s="4">
        <f t="shared" ref="N434" si="626">L434+M434</f>
        <v>13999.012499999999</v>
      </c>
      <c r="O434" s="2" t="s">
        <v>184</v>
      </c>
      <c r="P434" s="15">
        <f>K434</f>
        <v>45104</v>
      </c>
      <c r="Q434" s="7">
        <f>N434</f>
        <v>13999.012499999999</v>
      </c>
      <c r="R434" s="139"/>
      <c r="S434" s="137"/>
      <c r="T434" s="138"/>
      <c r="U434" s="3"/>
      <c r="W434" s="13"/>
    </row>
    <row r="435" spans="2:23" s="140" customFormat="1" ht="24.95" customHeight="1" x14ac:dyDescent="0.25">
      <c r="B435" s="139" t="s">
        <v>609</v>
      </c>
      <c r="C435" s="139" t="s">
        <v>610</v>
      </c>
      <c r="D435" s="2" t="s">
        <v>611</v>
      </c>
      <c r="E435" s="139"/>
      <c r="F435" s="141" t="s">
        <v>39</v>
      </c>
      <c r="G435" s="141" t="s">
        <v>617</v>
      </c>
      <c r="H435" s="141"/>
      <c r="I435" s="3">
        <v>45054</v>
      </c>
      <c r="J435" s="2" t="str">
        <f t="shared" ref="J435" si="627">B435</f>
        <v>JN-138/2023</v>
      </c>
      <c r="K435" s="18">
        <v>45253</v>
      </c>
      <c r="L435" s="4">
        <v>4419.6499999999996</v>
      </c>
      <c r="M435" s="4">
        <f>L435*25/100</f>
        <v>1104.9124999999999</v>
      </c>
      <c r="N435" s="4">
        <f t="shared" ref="N435" si="628">L435+M435</f>
        <v>5524.5625</v>
      </c>
      <c r="O435" s="2" t="s">
        <v>105</v>
      </c>
      <c r="P435" s="15">
        <f>K435</f>
        <v>45253</v>
      </c>
      <c r="Q435" s="7">
        <f>N435</f>
        <v>5524.5625</v>
      </c>
      <c r="R435" s="139"/>
      <c r="S435" s="137"/>
      <c r="T435" s="138"/>
      <c r="U435" s="3"/>
      <c r="W435" s="13"/>
    </row>
    <row r="436" spans="2:23" s="140" customFormat="1" ht="24.95" customHeight="1" x14ac:dyDescent="0.25">
      <c r="B436" s="139" t="s">
        <v>612</v>
      </c>
      <c r="C436" s="139" t="s">
        <v>613</v>
      </c>
      <c r="D436" s="2" t="s">
        <v>527</v>
      </c>
      <c r="E436" s="139"/>
      <c r="F436" s="182" t="s">
        <v>39</v>
      </c>
      <c r="G436" s="182" t="s">
        <v>673</v>
      </c>
      <c r="H436" s="182"/>
      <c r="I436" s="3">
        <v>45041</v>
      </c>
      <c r="J436" s="2" t="str">
        <f t="shared" ref="J436" si="629">B436</f>
        <v>JN-139/2023</v>
      </c>
      <c r="K436" s="18">
        <v>45046</v>
      </c>
      <c r="L436" s="4">
        <v>6440.79</v>
      </c>
      <c r="M436" s="4">
        <v>1066.71</v>
      </c>
      <c r="N436" s="4">
        <f t="shared" ref="N436" si="630">L436+M436</f>
        <v>7507.5</v>
      </c>
      <c r="O436" s="2" t="s">
        <v>184</v>
      </c>
      <c r="P436" s="15">
        <f>K436</f>
        <v>45046</v>
      </c>
      <c r="Q436" s="7">
        <f>N436</f>
        <v>7507.5</v>
      </c>
      <c r="R436" s="139"/>
      <c r="S436" s="137"/>
      <c r="T436" s="138"/>
      <c r="U436" s="3"/>
      <c r="W436" s="13"/>
    </row>
    <row r="437" spans="2:23" s="140" customFormat="1" ht="24.95" customHeight="1" x14ac:dyDescent="0.25">
      <c r="B437" s="139" t="s">
        <v>640</v>
      </c>
      <c r="C437" s="139" t="s">
        <v>614</v>
      </c>
      <c r="D437" s="2" t="s">
        <v>615</v>
      </c>
      <c r="E437" s="139"/>
      <c r="F437" s="154" t="s">
        <v>39</v>
      </c>
      <c r="G437" s="154" t="s">
        <v>639</v>
      </c>
      <c r="H437" s="154"/>
      <c r="I437" s="3">
        <v>45056</v>
      </c>
      <c r="J437" s="2" t="str">
        <f t="shared" ref="J437" si="631">B437</f>
        <v>JN-140/2023 grupa 1</v>
      </c>
      <c r="K437" s="18">
        <v>45061</v>
      </c>
      <c r="L437" s="4">
        <v>1672.57</v>
      </c>
      <c r="M437" s="4">
        <f>L437*13/100</f>
        <v>217.4341</v>
      </c>
      <c r="N437" s="4">
        <f t="shared" ref="N437" si="632">L437+M437</f>
        <v>1890.0040999999999</v>
      </c>
      <c r="O437" s="2" t="s">
        <v>105</v>
      </c>
      <c r="P437" s="15">
        <f t="shared" ref="P437:P442" si="633">K437</f>
        <v>45061</v>
      </c>
      <c r="Q437" s="7">
        <f t="shared" ref="Q437:Q442" si="634">N437</f>
        <v>1890.0040999999999</v>
      </c>
      <c r="R437" s="139"/>
      <c r="S437" s="137"/>
      <c r="T437" s="138"/>
      <c r="U437" s="3"/>
      <c r="W437" s="13"/>
    </row>
    <row r="438" spans="2:23" s="155" customFormat="1" ht="24.95" customHeight="1" x14ac:dyDescent="0.25">
      <c r="B438" s="154" t="s">
        <v>641</v>
      </c>
      <c r="C438" s="154" t="s">
        <v>614</v>
      </c>
      <c r="D438" s="2" t="s">
        <v>615</v>
      </c>
      <c r="E438" s="154"/>
      <c r="F438" s="154" t="s">
        <v>39</v>
      </c>
      <c r="G438" s="154" t="s">
        <v>639</v>
      </c>
      <c r="H438" s="154"/>
      <c r="I438" s="3">
        <v>45056</v>
      </c>
      <c r="J438" s="2" t="str">
        <f t="shared" ref="J438" si="635">B438</f>
        <v>JN-140/2023 grupa 2</v>
      </c>
      <c r="K438" s="18">
        <v>45065</v>
      </c>
      <c r="L438" s="4">
        <v>7184.93</v>
      </c>
      <c r="M438" s="4">
        <v>41.07</v>
      </c>
      <c r="N438" s="4">
        <f t="shared" ref="N438" si="636">L438+M438</f>
        <v>7226</v>
      </c>
      <c r="O438" s="2" t="s">
        <v>105</v>
      </c>
      <c r="P438" s="15">
        <f t="shared" si="633"/>
        <v>45065</v>
      </c>
      <c r="Q438" s="7">
        <f t="shared" si="634"/>
        <v>7226</v>
      </c>
      <c r="R438" s="154"/>
      <c r="S438" s="152"/>
      <c r="T438" s="153"/>
      <c r="U438" s="3"/>
      <c r="W438" s="13"/>
    </row>
    <row r="439" spans="2:23" s="146" customFormat="1" ht="24.95" customHeight="1" x14ac:dyDescent="0.25">
      <c r="B439" s="145" t="s">
        <v>665</v>
      </c>
      <c r="C439" s="145" t="s">
        <v>620</v>
      </c>
      <c r="D439" s="2" t="s">
        <v>55</v>
      </c>
      <c r="E439" s="145"/>
      <c r="F439" s="173" t="s">
        <v>39</v>
      </c>
      <c r="G439" s="145" t="s">
        <v>666</v>
      </c>
      <c r="H439" s="145"/>
      <c r="I439" s="8">
        <v>45056</v>
      </c>
      <c r="J439" s="2" t="str">
        <f t="shared" ref="J439" si="637">B439</f>
        <v>JN-141/2023 grupa 1</v>
      </c>
      <c r="K439" s="18">
        <v>45072</v>
      </c>
      <c r="L439" s="4">
        <v>2960</v>
      </c>
      <c r="M439" s="4">
        <f>L439*25/100</f>
        <v>740</v>
      </c>
      <c r="N439" s="4">
        <f t="shared" ref="N439" si="638">L439+M439</f>
        <v>3700</v>
      </c>
      <c r="O439" s="2" t="s">
        <v>105</v>
      </c>
      <c r="P439" s="15">
        <f t="shared" si="633"/>
        <v>45072</v>
      </c>
      <c r="Q439" s="7">
        <f t="shared" si="634"/>
        <v>3700</v>
      </c>
      <c r="R439" s="145"/>
      <c r="S439" s="143"/>
      <c r="T439" s="144"/>
      <c r="U439" s="3"/>
      <c r="W439" s="13"/>
    </row>
    <row r="440" spans="2:23" s="174" customFormat="1" ht="24.95" customHeight="1" x14ac:dyDescent="0.25">
      <c r="B440" s="173" t="s">
        <v>667</v>
      </c>
      <c r="C440" s="173" t="s">
        <v>620</v>
      </c>
      <c r="D440" s="2" t="s">
        <v>55</v>
      </c>
      <c r="E440" s="173"/>
      <c r="F440" s="173" t="s">
        <v>39</v>
      </c>
      <c r="G440" s="173" t="s">
        <v>668</v>
      </c>
      <c r="H440" s="173"/>
      <c r="I440" s="8">
        <v>45062</v>
      </c>
      <c r="J440" s="2" t="str">
        <f t="shared" ref="J440" si="639">B440</f>
        <v>JN-141/2023 grupa 2</v>
      </c>
      <c r="K440" s="18">
        <v>45072</v>
      </c>
      <c r="L440" s="4">
        <v>1797.6</v>
      </c>
      <c r="M440" s="4">
        <f>L440*25/100</f>
        <v>449.4</v>
      </c>
      <c r="N440" s="4">
        <f t="shared" ref="N440" si="640">L440+M440</f>
        <v>2247</v>
      </c>
      <c r="O440" s="2" t="s">
        <v>105</v>
      </c>
      <c r="P440" s="15">
        <f t="shared" si="633"/>
        <v>45072</v>
      </c>
      <c r="Q440" s="7">
        <f t="shared" si="634"/>
        <v>2247</v>
      </c>
      <c r="R440" s="173"/>
      <c r="S440" s="171"/>
      <c r="T440" s="172"/>
      <c r="U440" s="3"/>
      <c r="W440" s="13"/>
    </row>
    <row r="441" spans="2:23" s="146" customFormat="1" ht="24.95" customHeight="1" x14ac:dyDescent="0.25">
      <c r="B441" s="145" t="s">
        <v>669</v>
      </c>
      <c r="C441" s="145" t="s">
        <v>621</v>
      </c>
      <c r="D441" s="2" t="s">
        <v>55</v>
      </c>
      <c r="E441" s="145"/>
      <c r="F441" s="177" t="s">
        <v>39</v>
      </c>
      <c r="G441" s="177" t="s">
        <v>43</v>
      </c>
      <c r="H441" s="177"/>
      <c r="I441" s="8">
        <v>45056</v>
      </c>
      <c r="J441" s="2" t="str">
        <f t="shared" ref="J441" si="641">B441</f>
        <v>JN-142/2023 grupa 1</v>
      </c>
      <c r="K441" s="18">
        <v>45061</v>
      </c>
      <c r="L441" s="4">
        <v>4223</v>
      </c>
      <c r="M441" s="4">
        <f>L441*25/100</f>
        <v>1055.75</v>
      </c>
      <c r="N441" s="4">
        <f t="shared" ref="N441" si="642">L441+M441</f>
        <v>5278.75</v>
      </c>
      <c r="O441" s="2" t="s">
        <v>105</v>
      </c>
      <c r="P441" s="15">
        <f t="shared" si="633"/>
        <v>45061</v>
      </c>
      <c r="Q441" s="7">
        <f t="shared" si="634"/>
        <v>5278.75</v>
      </c>
      <c r="R441" s="145"/>
      <c r="S441" s="143"/>
      <c r="T441" s="144"/>
      <c r="U441" s="3"/>
      <c r="W441" s="13"/>
    </row>
    <row r="442" spans="2:23" s="178" customFormat="1" ht="24.95" customHeight="1" x14ac:dyDescent="0.25">
      <c r="B442" s="177" t="s">
        <v>670</v>
      </c>
      <c r="C442" s="177" t="s">
        <v>621</v>
      </c>
      <c r="D442" s="2" t="s">
        <v>55</v>
      </c>
      <c r="E442" s="177"/>
      <c r="F442" s="177" t="s">
        <v>39</v>
      </c>
      <c r="G442" s="177" t="s">
        <v>43</v>
      </c>
      <c r="H442" s="177"/>
      <c r="I442" s="8">
        <v>45062</v>
      </c>
      <c r="J442" s="2" t="str">
        <f t="shared" ref="J442" si="643">B442</f>
        <v>JN-142/2023 grupa 2</v>
      </c>
      <c r="K442" s="18">
        <v>45089</v>
      </c>
      <c r="L442" s="4">
        <v>4470</v>
      </c>
      <c r="M442" s="4">
        <f>L442*25/100</f>
        <v>1117.5</v>
      </c>
      <c r="N442" s="4">
        <f t="shared" ref="N442" si="644">L442+M442</f>
        <v>5587.5</v>
      </c>
      <c r="O442" s="2" t="s">
        <v>105</v>
      </c>
      <c r="P442" s="15">
        <f t="shared" si="633"/>
        <v>45089</v>
      </c>
      <c r="Q442" s="7">
        <f t="shared" si="634"/>
        <v>5587.5</v>
      </c>
      <c r="R442" s="177"/>
      <c r="S442" s="175"/>
      <c r="T442" s="176"/>
      <c r="U442" s="3"/>
      <c r="W442" s="13"/>
    </row>
    <row r="443" spans="2:23" s="146" customFormat="1" ht="24.95" customHeight="1" x14ac:dyDescent="0.25">
      <c r="B443" s="374" t="s">
        <v>622</v>
      </c>
      <c r="C443" s="145" t="s">
        <v>623</v>
      </c>
      <c r="D443" s="2" t="s">
        <v>624</v>
      </c>
      <c r="E443" s="145"/>
      <c r="F443" s="179" t="s">
        <v>39</v>
      </c>
      <c r="G443" s="179" t="s">
        <v>671</v>
      </c>
      <c r="H443" s="179"/>
      <c r="I443" s="8">
        <v>45058</v>
      </c>
      <c r="J443" s="2" t="str">
        <f t="shared" ref="J443" si="645">B443</f>
        <v>JN-143/2023</v>
      </c>
      <c r="K443" s="18">
        <v>45058</v>
      </c>
      <c r="L443" s="4">
        <v>8964.75</v>
      </c>
      <c r="M443" s="4">
        <v>0</v>
      </c>
      <c r="N443" s="4">
        <f t="shared" ref="N443" si="646">L443+M443</f>
        <v>8964.75</v>
      </c>
      <c r="O443" s="2" t="s">
        <v>105</v>
      </c>
      <c r="P443" s="15">
        <f t="shared" ref="P443" si="647">K443</f>
        <v>45058</v>
      </c>
      <c r="Q443" s="7">
        <f t="shared" ref="Q443" si="648">N443</f>
        <v>8964.75</v>
      </c>
      <c r="R443" s="145"/>
      <c r="S443" s="143"/>
      <c r="T443" s="144"/>
      <c r="U443" s="3"/>
      <c r="W443" s="13"/>
    </row>
    <row r="444" spans="2:23" s="146" customFormat="1" ht="24.95" customHeight="1" x14ac:dyDescent="0.25">
      <c r="B444" s="145" t="s">
        <v>625</v>
      </c>
      <c r="C444" s="145" t="s">
        <v>626</v>
      </c>
      <c r="D444" s="2" t="s">
        <v>604</v>
      </c>
      <c r="E444" s="145"/>
      <c r="F444" s="145" t="s">
        <v>39</v>
      </c>
      <c r="G444" s="145" t="s">
        <v>616</v>
      </c>
      <c r="H444" s="145"/>
      <c r="I444" s="3">
        <v>45044</v>
      </c>
      <c r="J444" s="2" t="str">
        <f t="shared" ref="J444" si="649">B444</f>
        <v>JN-144/2023</v>
      </c>
      <c r="K444" s="18">
        <v>45050</v>
      </c>
      <c r="L444" s="4">
        <v>6875</v>
      </c>
      <c r="M444" s="4">
        <v>0</v>
      </c>
      <c r="N444" s="4">
        <f t="shared" ref="N444" si="650">L444+M444</f>
        <v>6875</v>
      </c>
      <c r="O444" s="2" t="s">
        <v>105</v>
      </c>
      <c r="P444" s="15">
        <f>K444</f>
        <v>45050</v>
      </c>
      <c r="Q444" s="7">
        <f>N444</f>
        <v>6875</v>
      </c>
      <c r="R444" s="145"/>
      <c r="S444" s="143"/>
      <c r="T444" s="144"/>
      <c r="U444" s="3"/>
      <c r="W444" s="13"/>
    </row>
    <row r="445" spans="2:23" s="146" customFormat="1" ht="24.95" customHeight="1" x14ac:dyDescent="0.25">
      <c r="B445" s="145" t="s">
        <v>627</v>
      </c>
      <c r="C445" s="145" t="s">
        <v>628</v>
      </c>
      <c r="D445" s="2" t="s">
        <v>604</v>
      </c>
      <c r="E445" s="145"/>
      <c r="F445" s="145" t="s">
        <v>39</v>
      </c>
      <c r="G445" s="145" t="s">
        <v>634</v>
      </c>
      <c r="H445" s="145"/>
      <c r="I445" s="3">
        <v>45048</v>
      </c>
      <c r="J445" s="2" t="str">
        <f t="shared" ref="J445" si="651">B445</f>
        <v>JN-145/2023</v>
      </c>
      <c r="K445" s="18">
        <v>45052</v>
      </c>
      <c r="L445" s="4">
        <v>4910</v>
      </c>
      <c r="M445" s="4">
        <v>0</v>
      </c>
      <c r="N445" s="4">
        <f t="shared" ref="N445" si="652">L445+M445</f>
        <v>4910</v>
      </c>
      <c r="O445" s="2" t="s">
        <v>105</v>
      </c>
      <c r="P445" s="15">
        <f>K445</f>
        <v>45052</v>
      </c>
      <c r="Q445" s="7">
        <f>N445</f>
        <v>4910</v>
      </c>
      <c r="R445" s="145"/>
      <c r="S445" s="143"/>
      <c r="T445" s="144"/>
      <c r="U445" s="3"/>
      <c r="W445" s="13"/>
    </row>
    <row r="446" spans="2:23" s="146" customFormat="1" ht="48.75" x14ac:dyDescent="0.25">
      <c r="B446" s="145" t="s">
        <v>629</v>
      </c>
      <c r="C446" s="145" t="s">
        <v>630</v>
      </c>
      <c r="D446" s="2" t="s">
        <v>631</v>
      </c>
      <c r="E446" s="145"/>
      <c r="F446" s="151" t="s">
        <v>39</v>
      </c>
      <c r="G446" s="151" t="s">
        <v>638</v>
      </c>
      <c r="H446" s="151"/>
      <c r="I446" s="3">
        <v>45062</v>
      </c>
      <c r="J446" s="2" t="str">
        <f t="shared" ref="J446:J447" si="653">B446</f>
        <v>JN-146/2023</v>
      </c>
      <c r="K446" s="18">
        <v>45065</v>
      </c>
      <c r="L446" s="4">
        <v>3000</v>
      </c>
      <c r="M446" s="4">
        <v>0</v>
      </c>
      <c r="N446" s="4">
        <f t="shared" ref="N446:N447" si="654">L446+M446</f>
        <v>3000</v>
      </c>
      <c r="O446" s="2" t="s">
        <v>105</v>
      </c>
      <c r="P446" s="15">
        <f>K446</f>
        <v>45065</v>
      </c>
      <c r="Q446" s="7">
        <f>N446</f>
        <v>3000</v>
      </c>
      <c r="R446" s="145"/>
      <c r="S446" s="143"/>
      <c r="T446" s="144"/>
      <c r="U446" s="3"/>
      <c r="W446" s="13"/>
    </row>
    <row r="447" spans="2:23" s="146" customFormat="1" ht="51" customHeight="1" x14ac:dyDescent="0.25">
      <c r="B447" s="145" t="s">
        <v>632</v>
      </c>
      <c r="C447" s="145" t="s">
        <v>633</v>
      </c>
      <c r="D447" s="2" t="s">
        <v>309</v>
      </c>
      <c r="E447" s="145"/>
      <c r="F447" s="145" t="s">
        <v>39</v>
      </c>
      <c r="G447" s="145" t="s">
        <v>1478</v>
      </c>
      <c r="H447" s="145"/>
      <c r="I447" s="3">
        <v>45064</v>
      </c>
      <c r="J447" s="2" t="str">
        <f t="shared" si="653"/>
        <v>JN-147/2023</v>
      </c>
      <c r="K447" s="18">
        <f>I447+365</f>
        <v>45429</v>
      </c>
      <c r="L447" s="4">
        <v>10280</v>
      </c>
      <c r="M447" s="4">
        <f>L447*25/100</f>
        <v>2570</v>
      </c>
      <c r="N447" s="4">
        <f t="shared" si="654"/>
        <v>12850</v>
      </c>
      <c r="O447" s="2" t="s">
        <v>105</v>
      </c>
      <c r="P447" s="15"/>
      <c r="Q447" s="7"/>
      <c r="R447" s="145"/>
      <c r="S447" s="420" t="s">
        <v>519</v>
      </c>
      <c r="T447" s="421"/>
      <c r="U447" s="3"/>
      <c r="W447" s="13"/>
    </row>
    <row r="448" spans="2:23" s="163" customFormat="1" ht="24.95" customHeight="1" x14ac:dyDescent="0.25">
      <c r="B448" s="162" t="s">
        <v>645</v>
      </c>
      <c r="C448" s="162" t="s">
        <v>646</v>
      </c>
      <c r="D448" s="2" t="s">
        <v>181</v>
      </c>
      <c r="E448" s="162"/>
      <c r="F448" s="166" t="s">
        <v>39</v>
      </c>
      <c r="G448" s="166" t="s">
        <v>660</v>
      </c>
      <c r="H448" s="166"/>
      <c r="I448" s="3">
        <v>45070</v>
      </c>
      <c r="J448" s="2" t="str">
        <f t="shared" ref="J448" si="655">B448</f>
        <v>JN-148/2023</v>
      </c>
      <c r="K448" s="18">
        <v>45138</v>
      </c>
      <c r="L448" s="4">
        <v>10000</v>
      </c>
      <c r="M448" s="4">
        <f>L448*25/100</f>
        <v>2500</v>
      </c>
      <c r="N448" s="4">
        <f t="shared" ref="N448" si="656">L448+M448</f>
        <v>12500</v>
      </c>
      <c r="O448" s="2" t="s">
        <v>105</v>
      </c>
      <c r="P448" s="15">
        <v>45079</v>
      </c>
      <c r="Q448" s="7">
        <f>N448</f>
        <v>12500</v>
      </c>
      <c r="R448" s="162"/>
      <c r="S448" s="160"/>
      <c r="T448" s="161"/>
      <c r="U448" s="3"/>
      <c r="W448" s="13"/>
    </row>
    <row r="449" spans="2:23" s="404" customFormat="1" ht="24.95" customHeight="1" x14ac:dyDescent="0.25">
      <c r="B449" s="348" t="s">
        <v>647</v>
      </c>
      <c r="C449" s="403" t="s">
        <v>648</v>
      </c>
      <c r="D449" s="2" t="s">
        <v>649</v>
      </c>
      <c r="E449" s="403"/>
      <c r="F449" s="381" t="s">
        <v>39</v>
      </c>
      <c r="G449" s="381" t="s">
        <v>1527</v>
      </c>
      <c r="H449" s="381"/>
      <c r="I449" s="382">
        <v>45077</v>
      </c>
      <c r="J449" s="383" t="s">
        <v>647</v>
      </c>
      <c r="K449" s="384" t="s">
        <v>1528</v>
      </c>
      <c r="L449" s="380">
        <v>3200</v>
      </c>
      <c r="M449" s="380">
        <v>800</v>
      </c>
      <c r="N449" s="380">
        <v>4000</v>
      </c>
      <c r="O449" s="383" t="s">
        <v>184</v>
      </c>
      <c r="P449" s="379"/>
      <c r="Q449" s="385"/>
      <c r="R449" s="403"/>
      <c r="S449" s="402"/>
      <c r="T449" s="399" t="s">
        <v>1529</v>
      </c>
      <c r="U449" s="3"/>
      <c r="W449" s="404">
        <v>0</v>
      </c>
    </row>
    <row r="450" spans="2:23" s="163" customFormat="1" ht="24.95" customHeight="1" x14ac:dyDescent="0.25">
      <c r="B450" s="348" t="s">
        <v>650</v>
      </c>
      <c r="C450" s="334" t="s">
        <v>651</v>
      </c>
      <c r="D450" s="395" t="s">
        <v>652</v>
      </c>
      <c r="E450" s="381"/>
      <c r="F450" s="381" t="s">
        <v>39</v>
      </c>
      <c r="G450" s="381" t="s">
        <v>1519</v>
      </c>
      <c r="H450" s="381"/>
      <c r="I450" s="382">
        <v>45083</v>
      </c>
      <c r="J450" s="383" t="s">
        <v>650</v>
      </c>
      <c r="K450" s="384"/>
      <c r="L450" s="380">
        <v>4867.74</v>
      </c>
      <c r="M450" s="380"/>
      <c r="N450" s="380">
        <v>4867.74</v>
      </c>
      <c r="O450" s="383" t="s">
        <v>184</v>
      </c>
      <c r="P450" s="379">
        <v>45083</v>
      </c>
      <c r="Q450" s="385">
        <v>4867.74</v>
      </c>
      <c r="R450" s="381"/>
      <c r="S450" s="394"/>
      <c r="T450" s="396" t="s">
        <v>1522</v>
      </c>
      <c r="U450" s="3"/>
      <c r="W450" s="13">
        <v>0</v>
      </c>
    </row>
    <row r="451" spans="2:23" s="163" customFormat="1" ht="39" x14ac:dyDescent="0.25">
      <c r="B451" s="162" t="s">
        <v>653</v>
      </c>
      <c r="C451" s="162" t="s">
        <v>654</v>
      </c>
      <c r="D451" s="2" t="s">
        <v>655</v>
      </c>
      <c r="E451" s="162"/>
      <c r="F451" s="162" t="s">
        <v>39</v>
      </c>
      <c r="G451" s="162" t="s">
        <v>723</v>
      </c>
      <c r="H451" s="162"/>
      <c r="I451" s="3">
        <v>45082</v>
      </c>
      <c r="J451" s="2" t="str">
        <f t="shared" ref="J451" si="657">B451</f>
        <v>JN-151/2023</v>
      </c>
      <c r="K451" s="18">
        <v>45125</v>
      </c>
      <c r="L451" s="4">
        <v>10000</v>
      </c>
      <c r="M451" s="4">
        <f>L451*25/100</f>
        <v>2500</v>
      </c>
      <c r="N451" s="4">
        <f t="shared" ref="N451" si="658">L451+M451</f>
        <v>12500</v>
      </c>
      <c r="O451" s="2" t="s">
        <v>184</v>
      </c>
      <c r="P451" s="15">
        <f>K451</f>
        <v>45125</v>
      </c>
      <c r="Q451" s="7">
        <f>N451</f>
        <v>12500</v>
      </c>
      <c r="R451" s="162"/>
      <c r="S451" s="160"/>
      <c r="T451" s="373"/>
      <c r="U451" s="3"/>
      <c r="W451" s="13"/>
    </row>
    <row r="452" spans="2:23" s="163" customFormat="1" ht="24.95" customHeight="1" x14ac:dyDescent="0.25">
      <c r="B452" s="162" t="s">
        <v>656</v>
      </c>
      <c r="C452" s="162" t="s">
        <v>657</v>
      </c>
      <c r="D452" s="2" t="s">
        <v>658</v>
      </c>
      <c r="E452" s="162"/>
      <c r="F452" s="251" t="s">
        <v>39</v>
      </c>
      <c r="G452" s="251" t="s">
        <v>830</v>
      </c>
      <c r="H452" s="251"/>
      <c r="I452" s="3">
        <v>45084</v>
      </c>
      <c r="J452" s="2" t="str">
        <f t="shared" ref="J452" si="659">B452</f>
        <v>JN-152/2023</v>
      </c>
      <c r="K452" s="18">
        <v>45199</v>
      </c>
      <c r="L452" s="4">
        <v>5689.68</v>
      </c>
      <c r="M452" s="4">
        <f>L452*25/100</f>
        <v>1422.42</v>
      </c>
      <c r="N452" s="4">
        <f t="shared" ref="N452" si="660">L452+M452</f>
        <v>7112.1</v>
      </c>
      <c r="O452" s="2" t="s">
        <v>184</v>
      </c>
      <c r="P452" s="15">
        <f>K452</f>
        <v>45199</v>
      </c>
      <c r="Q452" s="7">
        <f>N452</f>
        <v>7112.1</v>
      </c>
      <c r="R452" s="162"/>
      <c r="S452" s="160"/>
      <c r="T452" s="161"/>
      <c r="U452" s="3"/>
      <c r="W452" s="13"/>
    </row>
    <row r="453" spans="2:23" s="83" customFormat="1" ht="24.95" customHeight="1" x14ac:dyDescent="0.25">
      <c r="B453" s="80" t="s">
        <v>674</v>
      </c>
      <c r="C453" s="80" t="s">
        <v>675</v>
      </c>
      <c r="D453" s="2" t="s">
        <v>527</v>
      </c>
      <c r="E453" s="80"/>
      <c r="F453" s="182" t="s">
        <v>39</v>
      </c>
      <c r="G453" s="182" t="s">
        <v>673</v>
      </c>
      <c r="H453" s="182"/>
      <c r="I453" s="3">
        <v>45057</v>
      </c>
      <c r="J453" s="2" t="str">
        <f t="shared" ref="J453" si="661">B453</f>
        <v>JN-153/2023</v>
      </c>
      <c r="K453" s="18">
        <v>45070</v>
      </c>
      <c r="L453" s="4">
        <v>9457.17</v>
      </c>
      <c r="M453" s="4">
        <v>1512.83</v>
      </c>
      <c r="N453" s="4">
        <f t="shared" ref="N453" si="662">L453+M453</f>
        <v>10970</v>
      </c>
      <c r="O453" s="2" t="s">
        <v>105</v>
      </c>
      <c r="P453" s="15">
        <f>K453</f>
        <v>45070</v>
      </c>
      <c r="Q453" s="7">
        <f>N453</f>
        <v>10970</v>
      </c>
      <c r="R453" s="80"/>
      <c r="S453" s="81"/>
      <c r="T453" s="82"/>
      <c r="U453" s="3"/>
      <c r="W453" s="13"/>
    </row>
    <row r="454" spans="2:23" s="183" customFormat="1" ht="24.95" customHeight="1" x14ac:dyDescent="0.25">
      <c r="B454" s="348" t="s">
        <v>676</v>
      </c>
      <c r="C454" s="182" t="s">
        <v>677</v>
      </c>
      <c r="D454" s="2" t="s">
        <v>57</v>
      </c>
      <c r="E454" s="182"/>
      <c r="F454" s="182"/>
      <c r="G454" s="182"/>
      <c r="H454" s="182"/>
      <c r="I454" s="3"/>
      <c r="J454" s="2"/>
      <c r="K454" s="18"/>
      <c r="L454" s="4"/>
      <c r="M454" s="4"/>
      <c r="N454" s="4"/>
      <c r="O454" s="2"/>
      <c r="P454" s="15"/>
      <c r="Q454" s="7"/>
      <c r="R454" s="182"/>
      <c r="S454" s="180"/>
      <c r="T454" s="181"/>
      <c r="U454" s="3"/>
      <c r="W454" s="13"/>
    </row>
    <row r="455" spans="2:23" s="183" customFormat="1" ht="24.95" customHeight="1" x14ac:dyDescent="0.25">
      <c r="B455" s="182" t="s">
        <v>777</v>
      </c>
      <c r="C455" s="182" t="s">
        <v>678</v>
      </c>
      <c r="D455" s="2" t="s">
        <v>679</v>
      </c>
      <c r="E455" s="182"/>
      <c r="F455" s="219" t="s">
        <v>39</v>
      </c>
      <c r="G455" s="219" t="s">
        <v>778</v>
      </c>
      <c r="H455" s="219"/>
      <c r="I455" s="3">
        <v>45089</v>
      </c>
      <c r="J455" s="2" t="str">
        <f t="shared" ref="J455" si="663">B455</f>
        <v>JN-155/2023 grupa 1</v>
      </c>
      <c r="K455" s="18">
        <v>45097</v>
      </c>
      <c r="L455" s="4">
        <v>789.98</v>
      </c>
      <c r="M455" s="4">
        <f t="shared" ref="M455:M460" si="664">L455*25/100</f>
        <v>197.495</v>
      </c>
      <c r="N455" s="4">
        <f t="shared" ref="N455" si="665">L455+M455</f>
        <v>987.47500000000002</v>
      </c>
      <c r="O455" s="2" t="s">
        <v>184</v>
      </c>
      <c r="P455" s="15">
        <f>K455</f>
        <v>45097</v>
      </c>
      <c r="Q455" s="7">
        <f t="shared" ref="Q455:Q466" si="666">N455</f>
        <v>987.47500000000002</v>
      </c>
      <c r="R455" s="182"/>
      <c r="S455" s="180"/>
      <c r="T455" s="181"/>
      <c r="U455" s="3"/>
      <c r="W455" s="13"/>
    </row>
    <row r="456" spans="2:23" s="220" customFormat="1" ht="24.95" customHeight="1" x14ac:dyDescent="0.25">
      <c r="B456" s="219" t="s">
        <v>779</v>
      </c>
      <c r="C456" s="219" t="s">
        <v>678</v>
      </c>
      <c r="D456" s="2" t="s">
        <v>679</v>
      </c>
      <c r="E456" s="219"/>
      <c r="F456" s="219" t="s">
        <v>39</v>
      </c>
      <c r="G456" s="219" t="s">
        <v>780</v>
      </c>
      <c r="H456" s="219"/>
      <c r="I456" s="3">
        <v>45089</v>
      </c>
      <c r="J456" s="2" t="str">
        <f t="shared" ref="J456" si="667">B456</f>
        <v>JN-155/2023 grupa 2</v>
      </c>
      <c r="K456" s="18">
        <v>45103</v>
      </c>
      <c r="L456" s="4">
        <v>698.02</v>
      </c>
      <c r="M456" s="4">
        <f t="shared" si="664"/>
        <v>174.505</v>
      </c>
      <c r="N456" s="4">
        <f t="shared" ref="N456" si="668">L456+M456</f>
        <v>872.52499999999998</v>
      </c>
      <c r="O456" s="2" t="s">
        <v>184</v>
      </c>
      <c r="P456" s="15">
        <f>K456</f>
        <v>45103</v>
      </c>
      <c r="Q456" s="7">
        <f t="shared" si="666"/>
        <v>872.52499999999998</v>
      </c>
      <c r="R456" s="219"/>
      <c r="S456" s="217"/>
      <c r="T456" s="218"/>
      <c r="U456" s="3"/>
      <c r="W456" s="13"/>
    </row>
    <row r="457" spans="2:23" s="220" customFormat="1" ht="24.95" customHeight="1" x14ac:dyDescent="0.25">
      <c r="B457" s="219" t="s">
        <v>781</v>
      </c>
      <c r="C457" s="219" t="s">
        <v>678</v>
      </c>
      <c r="D457" s="2" t="s">
        <v>679</v>
      </c>
      <c r="E457" s="219"/>
      <c r="F457" s="219" t="s">
        <v>39</v>
      </c>
      <c r="G457" s="219" t="s">
        <v>780</v>
      </c>
      <c r="H457" s="219"/>
      <c r="I457" s="3">
        <v>45089</v>
      </c>
      <c r="J457" s="2" t="str">
        <f t="shared" ref="J457" si="669">B457</f>
        <v>JN-155/2023 grupa 3</v>
      </c>
      <c r="K457" s="18">
        <v>45145</v>
      </c>
      <c r="L457" s="4">
        <v>515.1</v>
      </c>
      <c r="M457" s="4">
        <f t="shared" si="664"/>
        <v>128.77500000000001</v>
      </c>
      <c r="N457" s="4">
        <f t="shared" ref="N457" si="670">L457+M457</f>
        <v>643.875</v>
      </c>
      <c r="O457" s="2" t="s">
        <v>184</v>
      </c>
      <c r="P457" s="15">
        <f>K457</f>
        <v>45145</v>
      </c>
      <c r="Q457" s="7">
        <f t="shared" si="666"/>
        <v>643.875</v>
      </c>
      <c r="R457" s="219"/>
      <c r="S457" s="217"/>
      <c r="T457" s="218"/>
      <c r="U457" s="3"/>
      <c r="W457" s="13"/>
    </row>
    <row r="458" spans="2:23" s="220" customFormat="1" ht="24.95" customHeight="1" x14ac:dyDescent="0.25">
      <c r="B458" s="219" t="s">
        <v>782</v>
      </c>
      <c r="C458" s="219" t="s">
        <v>678</v>
      </c>
      <c r="D458" s="2" t="s">
        <v>679</v>
      </c>
      <c r="E458" s="219"/>
      <c r="F458" s="219" t="s">
        <v>39</v>
      </c>
      <c r="G458" s="219" t="s">
        <v>783</v>
      </c>
      <c r="H458" s="219"/>
      <c r="I458" s="3">
        <v>45089</v>
      </c>
      <c r="J458" s="2" t="str">
        <f t="shared" ref="J458" si="671">B458</f>
        <v>JN-155/2023 grupa 4</v>
      </c>
      <c r="K458" s="18">
        <v>45113</v>
      </c>
      <c r="L458" s="4">
        <v>951</v>
      </c>
      <c r="M458" s="4">
        <f t="shared" si="664"/>
        <v>237.75</v>
      </c>
      <c r="N458" s="4">
        <f t="shared" ref="N458" si="672">L458+M458</f>
        <v>1188.75</v>
      </c>
      <c r="O458" s="2" t="s">
        <v>184</v>
      </c>
      <c r="P458" s="15">
        <f>K458</f>
        <v>45113</v>
      </c>
      <c r="Q458" s="7">
        <f t="shared" si="666"/>
        <v>1188.75</v>
      </c>
      <c r="R458" s="219"/>
      <c r="S458" s="217"/>
      <c r="T458" s="218"/>
      <c r="U458" s="3"/>
      <c r="W458" s="13"/>
    </row>
    <row r="459" spans="2:23" s="183" customFormat="1" ht="24.95" customHeight="1" x14ac:dyDescent="0.25">
      <c r="B459" s="182" t="s">
        <v>680</v>
      </c>
      <c r="C459" s="182" t="s">
        <v>681</v>
      </c>
      <c r="D459" s="2" t="s">
        <v>682</v>
      </c>
      <c r="E459" s="182"/>
      <c r="F459" s="351" t="s">
        <v>39</v>
      </c>
      <c r="G459" s="351" t="s">
        <v>107</v>
      </c>
      <c r="H459" s="351"/>
      <c r="I459" s="3">
        <v>44977</v>
      </c>
      <c r="J459" s="2" t="str">
        <f t="shared" ref="J459" si="673">B459</f>
        <v>JN-156/2023</v>
      </c>
      <c r="K459" s="18">
        <v>45084</v>
      </c>
      <c r="L459" s="4">
        <v>4476.8900000000003</v>
      </c>
      <c r="M459" s="4">
        <f t="shared" si="664"/>
        <v>1119.2225000000001</v>
      </c>
      <c r="N459" s="4">
        <f t="shared" ref="N459" si="674">L459+M459</f>
        <v>5596.1125000000002</v>
      </c>
      <c r="O459" s="2" t="s">
        <v>105</v>
      </c>
      <c r="P459" s="15">
        <f>K459</f>
        <v>45084</v>
      </c>
      <c r="Q459" s="7">
        <f t="shared" si="666"/>
        <v>5596.1125000000002</v>
      </c>
      <c r="R459" s="182"/>
      <c r="S459" s="180"/>
      <c r="T459" s="181"/>
      <c r="U459" s="3"/>
      <c r="W459" s="13"/>
    </row>
    <row r="460" spans="2:23" s="201" customFormat="1" ht="24.95" customHeight="1" x14ac:dyDescent="0.25">
      <c r="B460" s="200" t="s">
        <v>695</v>
      </c>
      <c r="C460" s="200" t="s">
        <v>696</v>
      </c>
      <c r="D460" s="2" t="s">
        <v>576</v>
      </c>
      <c r="E460" s="200"/>
      <c r="F460" s="351" t="s">
        <v>39</v>
      </c>
      <c r="G460" s="351" t="s">
        <v>1392</v>
      </c>
      <c r="H460" s="351"/>
      <c r="I460" s="3">
        <v>45106</v>
      </c>
      <c r="J460" s="2" t="str">
        <f t="shared" ref="J460" si="675">B460</f>
        <v>JN-157/2023</v>
      </c>
      <c r="K460" s="18">
        <v>45208</v>
      </c>
      <c r="L460" s="4">
        <v>8254.02</v>
      </c>
      <c r="M460" s="4">
        <f t="shared" si="664"/>
        <v>2063.5050000000001</v>
      </c>
      <c r="N460" s="4">
        <f t="shared" ref="N460" si="676">L460+M460</f>
        <v>10317.525000000001</v>
      </c>
      <c r="O460" s="2" t="s">
        <v>184</v>
      </c>
      <c r="P460" s="15">
        <v>45160</v>
      </c>
      <c r="Q460" s="7">
        <f t="shared" si="666"/>
        <v>10317.525000000001</v>
      </c>
      <c r="R460" s="200"/>
      <c r="S460" s="198"/>
      <c r="T460" s="199"/>
      <c r="U460" s="3"/>
      <c r="W460" s="13"/>
    </row>
    <row r="461" spans="2:23" s="201" customFormat="1" ht="24.95" customHeight="1" x14ac:dyDescent="0.25">
      <c r="B461" s="200" t="s">
        <v>697</v>
      </c>
      <c r="C461" s="200" t="s">
        <v>698</v>
      </c>
      <c r="D461" s="2" t="s">
        <v>699</v>
      </c>
      <c r="E461" s="200"/>
      <c r="F461" s="351" t="s">
        <v>39</v>
      </c>
      <c r="G461" s="351" t="s">
        <v>1400</v>
      </c>
      <c r="H461" s="351"/>
      <c r="I461" s="3">
        <v>45096</v>
      </c>
      <c r="J461" s="2" t="str">
        <f t="shared" ref="J461" si="677">B461</f>
        <v>JN-158/2023</v>
      </c>
      <c r="K461" s="18">
        <v>45104</v>
      </c>
      <c r="L461" s="4">
        <v>4091.12</v>
      </c>
      <c r="M461" s="4">
        <v>450</v>
      </c>
      <c r="N461" s="4">
        <f t="shared" ref="N461" si="678">L461+M461</f>
        <v>4541.12</v>
      </c>
      <c r="O461" s="2" t="s">
        <v>105</v>
      </c>
      <c r="P461" s="15">
        <f>K461</f>
        <v>45104</v>
      </c>
      <c r="Q461" s="7">
        <f t="shared" si="666"/>
        <v>4541.12</v>
      </c>
      <c r="R461" s="200"/>
      <c r="S461" s="198"/>
      <c r="T461" s="199"/>
      <c r="U461" s="3"/>
      <c r="W461" s="13"/>
    </row>
    <row r="462" spans="2:23" s="201" customFormat="1" ht="24.95" customHeight="1" x14ac:dyDescent="0.25">
      <c r="B462" s="200" t="s">
        <v>700</v>
      </c>
      <c r="C462" s="200" t="s">
        <v>701</v>
      </c>
      <c r="D462" s="2" t="s">
        <v>527</v>
      </c>
      <c r="E462" s="200"/>
      <c r="F462" s="351" t="s">
        <v>39</v>
      </c>
      <c r="G462" s="351" t="s">
        <v>673</v>
      </c>
      <c r="H462" s="351"/>
      <c r="I462" s="3">
        <v>45096</v>
      </c>
      <c r="J462" s="2" t="str">
        <f t="shared" ref="J462" si="679">B462</f>
        <v>JN-159/2023</v>
      </c>
      <c r="K462" s="18">
        <v>45092</v>
      </c>
      <c r="L462" s="4">
        <v>5029.63</v>
      </c>
      <c r="M462" s="4">
        <v>850.37</v>
      </c>
      <c r="N462" s="4">
        <f t="shared" ref="N462" si="680">L462+M462</f>
        <v>5880</v>
      </c>
      <c r="O462" s="2" t="s">
        <v>105</v>
      </c>
      <c r="P462" s="15">
        <f>K462</f>
        <v>45092</v>
      </c>
      <c r="Q462" s="7">
        <f t="shared" si="666"/>
        <v>5880</v>
      </c>
      <c r="R462" s="200"/>
      <c r="S462" s="198"/>
      <c r="T462" s="199"/>
      <c r="U462" s="3"/>
      <c r="W462" s="13"/>
    </row>
    <row r="463" spans="2:23" s="201" customFormat="1" ht="24.95" customHeight="1" x14ac:dyDescent="0.25">
      <c r="B463" s="200" t="s">
        <v>702</v>
      </c>
      <c r="C463" s="200" t="s">
        <v>703</v>
      </c>
      <c r="D463" s="2" t="s">
        <v>704</v>
      </c>
      <c r="E463" s="200"/>
      <c r="F463" s="200" t="s">
        <v>39</v>
      </c>
      <c r="G463" s="200" t="s">
        <v>719</v>
      </c>
      <c r="H463" s="200"/>
      <c r="I463" s="3">
        <v>45107</v>
      </c>
      <c r="J463" s="2" t="str">
        <f t="shared" ref="J463" si="681">B463</f>
        <v>JN-160/2023</v>
      </c>
      <c r="K463" s="18">
        <f>I463+60</f>
        <v>45167</v>
      </c>
      <c r="L463" s="4">
        <v>2716.76</v>
      </c>
      <c r="M463" s="4">
        <f>L463*25/100</f>
        <v>679.19</v>
      </c>
      <c r="N463" s="4">
        <f t="shared" ref="N463" si="682">L463+M463</f>
        <v>3395.9500000000003</v>
      </c>
      <c r="O463" s="2" t="s">
        <v>105</v>
      </c>
      <c r="P463" s="15">
        <v>45160</v>
      </c>
      <c r="Q463" s="7">
        <f t="shared" si="666"/>
        <v>3395.9500000000003</v>
      </c>
      <c r="R463" s="200"/>
      <c r="S463" s="198"/>
      <c r="T463" s="199"/>
      <c r="U463" s="3"/>
      <c r="W463" s="13"/>
    </row>
    <row r="464" spans="2:23" s="201" customFormat="1" ht="24.95" customHeight="1" x14ac:dyDescent="0.25">
      <c r="B464" s="200" t="s">
        <v>705</v>
      </c>
      <c r="C464" s="200" t="s">
        <v>706</v>
      </c>
      <c r="D464" s="2" t="s">
        <v>707</v>
      </c>
      <c r="E464" s="200"/>
      <c r="F464" s="203" t="s">
        <v>39</v>
      </c>
      <c r="G464" s="203" t="s">
        <v>720</v>
      </c>
      <c r="H464" s="203"/>
      <c r="I464" s="3">
        <v>45072</v>
      </c>
      <c r="J464" s="2" t="str">
        <f t="shared" ref="J464:J465" si="683">B464</f>
        <v>JN-161/2023</v>
      </c>
      <c r="K464" s="18">
        <v>45095</v>
      </c>
      <c r="L464" s="4">
        <v>5000</v>
      </c>
      <c r="M464" s="4">
        <f>L464*25/100</f>
        <v>1250</v>
      </c>
      <c r="N464" s="4">
        <f t="shared" ref="N464:N465" si="684">L464+M464</f>
        <v>6250</v>
      </c>
      <c r="O464" s="2" t="s">
        <v>105</v>
      </c>
      <c r="P464" s="15">
        <f>K464</f>
        <v>45095</v>
      </c>
      <c r="Q464" s="7">
        <f t="shared" si="666"/>
        <v>6250</v>
      </c>
      <c r="R464" s="200"/>
      <c r="S464" s="198"/>
      <c r="T464" s="199"/>
      <c r="U464" s="3"/>
      <c r="W464" s="13"/>
    </row>
    <row r="465" spans="2:23" s="201" customFormat="1" ht="24.95" customHeight="1" x14ac:dyDescent="0.25">
      <c r="B465" s="200" t="s">
        <v>708</v>
      </c>
      <c r="C465" s="200" t="s">
        <v>709</v>
      </c>
      <c r="D465" s="2" t="s">
        <v>288</v>
      </c>
      <c r="E465" s="200"/>
      <c r="F465" s="200" t="s">
        <v>39</v>
      </c>
      <c r="G465" s="200" t="s">
        <v>721</v>
      </c>
      <c r="H465" s="200"/>
      <c r="I465" s="3">
        <v>45072</v>
      </c>
      <c r="J465" s="2" t="str">
        <f t="shared" si="683"/>
        <v>JN-162/2023</v>
      </c>
      <c r="K465" s="18">
        <v>45095</v>
      </c>
      <c r="L465" s="4">
        <v>5985</v>
      </c>
      <c r="M465" s="4">
        <v>0</v>
      </c>
      <c r="N465" s="4">
        <f t="shared" si="684"/>
        <v>5985</v>
      </c>
      <c r="O465" s="2" t="s">
        <v>105</v>
      </c>
      <c r="P465" s="15">
        <v>45095</v>
      </c>
      <c r="Q465" s="7">
        <f t="shared" si="666"/>
        <v>5985</v>
      </c>
      <c r="R465" s="200"/>
      <c r="S465" s="198"/>
      <c r="T465" s="199"/>
      <c r="U465" s="3"/>
      <c r="W465" s="13"/>
    </row>
    <row r="466" spans="2:23" s="201" customFormat="1" ht="24.95" customHeight="1" x14ac:dyDescent="0.25">
      <c r="B466" s="200" t="s">
        <v>710</v>
      </c>
      <c r="C466" s="200" t="s">
        <v>711</v>
      </c>
      <c r="D466" s="2" t="s">
        <v>55</v>
      </c>
      <c r="E466" s="200"/>
      <c r="F466" s="205" t="s">
        <v>39</v>
      </c>
      <c r="G466" s="205" t="s">
        <v>725</v>
      </c>
      <c r="H466" s="205"/>
      <c r="I466" s="3">
        <v>45114</v>
      </c>
      <c r="J466" s="2" t="str">
        <f t="shared" ref="J466" si="685">B466</f>
        <v>JN-163/2023</v>
      </c>
      <c r="K466" s="18">
        <v>45121</v>
      </c>
      <c r="L466" s="4">
        <v>4023.95</v>
      </c>
      <c r="M466" s="4">
        <f>L466*25/100</f>
        <v>1005.9875</v>
      </c>
      <c r="N466" s="4">
        <f t="shared" ref="N466" si="686">L466+M466</f>
        <v>5029.9375</v>
      </c>
      <c r="O466" s="2" t="s">
        <v>105</v>
      </c>
      <c r="P466" s="15">
        <f>K466</f>
        <v>45121</v>
      </c>
      <c r="Q466" s="7">
        <f t="shared" si="666"/>
        <v>5029.9375</v>
      </c>
      <c r="R466" s="200"/>
      <c r="S466" s="198"/>
      <c r="T466" s="199"/>
      <c r="U466" s="3"/>
      <c r="W466" s="13"/>
    </row>
    <row r="467" spans="2:23" s="201" customFormat="1" ht="39.75" customHeight="1" x14ac:dyDescent="0.25">
      <c r="B467" s="348" t="s">
        <v>712</v>
      </c>
      <c r="C467" s="200" t="s">
        <v>713</v>
      </c>
      <c r="D467" s="2" t="s">
        <v>714</v>
      </c>
      <c r="E467" s="200"/>
      <c r="F467" s="200"/>
      <c r="G467" s="200"/>
      <c r="H467" s="200"/>
      <c r="I467" s="3"/>
      <c r="J467" s="2"/>
      <c r="K467" s="18"/>
      <c r="L467" s="4"/>
      <c r="M467" s="4"/>
      <c r="N467" s="4"/>
      <c r="O467" s="2"/>
      <c r="P467" s="15"/>
      <c r="Q467" s="7"/>
      <c r="R467" s="200"/>
      <c r="S467" s="198"/>
      <c r="T467" s="199"/>
      <c r="U467" s="3"/>
      <c r="W467" s="13"/>
    </row>
    <row r="468" spans="2:23" s="201" customFormat="1" ht="24.95" customHeight="1" x14ac:dyDescent="0.25">
      <c r="B468" s="200" t="s">
        <v>715</v>
      </c>
      <c r="C468" s="200" t="s">
        <v>716</v>
      </c>
      <c r="D468" s="2" t="s">
        <v>717</v>
      </c>
      <c r="E468" s="200"/>
      <c r="F468" s="204" t="s">
        <v>39</v>
      </c>
      <c r="G468" s="204" t="s">
        <v>724</v>
      </c>
      <c r="H468" s="204"/>
      <c r="I468" s="3">
        <v>45125</v>
      </c>
      <c r="J468" s="2" t="str">
        <f t="shared" ref="J468" si="687">B468</f>
        <v>JN-165/2023</v>
      </c>
      <c r="K468" s="18">
        <v>45125</v>
      </c>
      <c r="L468" s="4">
        <v>2930</v>
      </c>
      <c r="M468" s="4">
        <v>0</v>
      </c>
      <c r="N468" s="4">
        <f t="shared" ref="N468" si="688">L468+M468</f>
        <v>2930</v>
      </c>
      <c r="O468" s="2" t="s">
        <v>184</v>
      </c>
      <c r="P468" s="15">
        <f t="shared" ref="P468:P476" si="689">K468</f>
        <v>45125</v>
      </c>
      <c r="Q468" s="7">
        <f t="shared" ref="Q468:Q476" si="690">N468</f>
        <v>2930</v>
      </c>
      <c r="R468" s="200"/>
      <c r="S468" s="198"/>
      <c r="T468" s="199"/>
      <c r="U468" s="3"/>
      <c r="W468" s="13"/>
    </row>
    <row r="469" spans="2:23" s="201" customFormat="1" ht="29.25" x14ac:dyDescent="0.25">
      <c r="B469" s="200" t="s">
        <v>718</v>
      </c>
      <c r="C469" s="200" t="s">
        <v>722</v>
      </c>
      <c r="D469" s="2" t="s">
        <v>707</v>
      </c>
      <c r="E469" s="200"/>
      <c r="F469" s="249" t="s">
        <v>39</v>
      </c>
      <c r="G469" s="249" t="s">
        <v>829</v>
      </c>
      <c r="H469" s="249"/>
      <c r="I469" s="3">
        <v>45120</v>
      </c>
      <c r="J469" s="2" t="str">
        <f t="shared" ref="J469:J471" si="691">B469</f>
        <v>JN-166/2023</v>
      </c>
      <c r="K469" s="18">
        <v>45169</v>
      </c>
      <c r="L469" s="4">
        <v>6800</v>
      </c>
      <c r="M469" s="4">
        <f t="shared" ref="M469:M476" si="692">L469*25/100</f>
        <v>1700</v>
      </c>
      <c r="N469" s="4">
        <f t="shared" ref="N469" si="693">L469+M469</f>
        <v>8500</v>
      </c>
      <c r="O469" s="2" t="s">
        <v>105</v>
      </c>
      <c r="P469" s="15">
        <f t="shared" si="689"/>
        <v>45169</v>
      </c>
      <c r="Q469" s="7">
        <f t="shared" si="690"/>
        <v>8500</v>
      </c>
      <c r="R469" s="200"/>
      <c r="S469" s="198"/>
      <c r="T469" s="199"/>
      <c r="U469" s="3"/>
      <c r="W469" s="13"/>
    </row>
    <row r="470" spans="2:23" s="210" customFormat="1" ht="24.95" customHeight="1" x14ac:dyDescent="0.25">
      <c r="B470" s="209" t="s">
        <v>1382</v>
      </c>
      <c r="C470" s="209" t="s">
        <v>727</v>
      </c>
      <c r="D470" s="2" t="s">
        <v>728</v>
      </c>
      <c r="E470" s="209"/>
      <c r="F470" s="346" t="s">
        <v>39</v>
      </c>
      <c r="G470" s="346" t="s">
        <v>1380</v>
      </c>
      <c r="H470" s="209"/>
      <c r="I470" s="3">
        <v>44966</v>
      </c>
      <c r="J470" s="2" t="str">
        <f t="shared" si="691"/>
        <v>JN-167/2023 grupa 1</v>
      </c>
      <c r="K470" s="18">
        <v>44967</v>
      </c>
      <c r="L470" s="4">
        <v>333.6</v>
      </c>
      <c r="M470" s="4">
        <f t="shared" si="692"/>
        <v>83.4</v>
      </c>
      <c r="N470" s="4">
        <f t="shared" ref="N470" si="694">L470+M470</f>
        <v>417</v>
      </c>
      <c r="O470" s="2" t="s">
        <v>105</v>
      </c>
      <c r="P470" s="15">
        <f t="shared" si="689"/>
        <v>44967</v>
      </c>
      <c r="Q470" s="7">
        <f t="shared" si="690"/>
        <v>417</v>
      </c>
      <c r="R470" s="209"/>
      <c r="S470" s="207"/>
      <c r="T470" s="208"/>
      <c r="U470" s="3"/>
      <c r="W470" s="13"/>
    </row>
    <row r="471" spans="2:23" s="347" customFormat="1" ht="24.95" customHeight="1" x14ac:dyDescent="0.25">
      <c r="B471" s="346" t="s">
        <v>1383</v>
      </c>
      <c r="C471" s="346" t="s">
        <v>727</v>
      </c>
      <c r="D471" s="2" t="s">
        <v>728</v>
      </c>
      <c r="E471" s="346"/>
      <c r="F471" s="346" t="s">
        <v>39</v>
      </c>
      <c r="G471" s="346" t="s">
        <v>916</v>
      </c>
      <c r="H471" s="346"/>
      <c r="I471" s="3">
        <v>45015</v>
      </c>
      <c r="J471" s="2" t="str">
        <f t="shared" si="691"/>
        <v>JN-167/2023 grupa 2</v>
      </c>
      <c r="K471" s="18">
        <v>45033</v>
      </c>
      <c r="L471" s="4">
        <v>298.5</v>
      </c>
      <c r="M471" s="4">
        <f t="shared" si="692"/>
        <v>74.625</v>
      </c>
      <c r="N471" s="4">
        <f t="shared" ref="N471" si="695">L471+M471</f>
        <v>373.125</v>
      </c>
      <c r="O471" s="2" t="s">
        <v>105</v>
      </c>
      <c r="P471" s="15">
        <f t="shared" si="689"/>
        <v>45033</v>
      </c>
      <c r="Q471" s="7">
        <f t="shared" si="690"/>
        <v>373.125</v>
      </c>
      <c r="R471" s="346"/>
      <c r="S471" s="344"/>
      <c r="T471" s="345"/>
      <c r="U471" s="3"/>
      <c r="W471" s="13"/>
    </row>
    <row r="472" spans="2:23" s="347" customFormat="1" ht="24.95" customHeight="1" x14ac:dyDescent="0.25">
      <c r="B472" s="346" t="s">
        <v>1384</v>
      </c>
      <c r="C472" s="346" t="s">
        <v>727</v>
      </c>
      <c r="D472" s="2" t="s">
        <v>728</v>
      </c>
      <c r="E472" s="346"/>
      <c r="F472" s="346" t="s">
        <v>39</v>
      </c>
      <c r="G472" s="346" t="s">
        <v>1385</v>
      </c>
      <c r="H472" s="346"/>
      <c r="I472" s="3">
        <v>45051</v>
      </c>
      <c r="J472" s="2" t="str">
        <f t="shared" ref="J472" si="696">B472</f>
        <v>JN-167/2023 grupa 3</v>
      </c>
      <c r="K472" s="18">
        <v>45201</v>
      </c>
      <c r="L472" s="4">
        <v>210</v>
      </c>
      <c r="M472" s="4">
        <f t="shared" si="692"/>
        <v>52.5</v>
      </c>
      <c r="N472" s="4">
        <f t="shared" ref="N472" si="697">L472+M472</f>
        <v>262.5</v>
      </c>
      <c r="O472" s="2" t="s">
        <v>105</v>
      </c>
      <c r="P472" s="15">
        <f t="shared" si="689"/>
        <v>45201</v>
      </c>
      <c r="Q472" s="7">
        <f t="shared" si="690"/>
        <v>262.5</v>
      </c>
      <c r="R472" s="346"/>
      <c r="S472" s="344"/>
      <c r="T472" s="345"/>
      <c r="U472" s="3"/>
      <c r="W472" s="13"/>
    </row>
    <row r="473" spans="2:23" s="347" customFormat="1" ht="24.95" customHeight="1" x14ac:dyDescent="0.25">
      <c r="B473" s="346" t="s">
        <v>1386</v>
      </c>
      <c r="C473" s="346" t="s">
        <v>727</v>
      </c>
      <c r="D473" s="2" t="s">
        <v>728</v>
      </c>
      <c r="E473" s="346"/>
      <c r="F473" s="346" t="s">
        <v>39</v>
      </c>
      <c r="G473" s="346" t="s">
        <v>1387</v>
      </c>
      <c r="H473" s="346"/>
      <c r="I473" s="3">
        <v>45063</v>
      </c>
      <c r="J473" s="2" t="str">
        <f t="shared" ref="J473:J474" si="698">B473</f>
        <v>JN-167/2023 grupa 4</v>
      </c>
      <c r="K473" s="18">
        <v>45055</v>
      </c>
      <c r="L473" s="4">
        <v>176.51</v>
      </c>
      <c r="M473" s="4">
        <f t="shared" si="692"/>
        <v>44.127499999999998</v>
      </c>
      <c r="N473" s="4">
        <f t="shared" ref="N473" si="699">L473+M473</f>
        <v>220.63749999999999</v>
      </c>
      <c r="O473" s="2" t="s">
        <v>105</v>
      </c>
      <c r="P473" s="15">
        <f t="shared" si="689"/>
        <v>45055</v>
      </c>
      <c r="Q473" s="7">
        <f t="shared" si="690"/>
        <v>220.63749999999999</v>
      </c>
      <c r="R473" s="346"/>
      <c r="S473" s="344"/>
      <c r="T473" s="345"/>
      <c r="U473" s="3"/>
      <c r="W473" s="13"/>
    </row>
    <row r="474" spans="2:23" s="347" customFormat="1" ht="24.95" customHeight="1" x14ac:dyDescent="0.25">
      <c r="B474" s="346" t="s">
        <v>1388</v>
      </c>
      <c r="C474" s="346" t="s">
        <v>727</v>
      </c>
      <c r="D474" s="2" t="s">
        <v>728</v>
      </c>
      <c r="E474" s="346"/>
      <c r="F474" s="346" t="s">
        <v>39</v>
      </c>
      <c r="G474" s="346" t="s">
        <v>1381</v>
      </c>
      <c r="H474" s="346"/>
      <c r="I474" s="3">
        <v>45069</v>
      </c>
      <c r="J474" s="2" t="str">
        <f t="shared" si="698"/>
        <v>JN-167/2023 grupa 5</v>
      </c>
      <c r="K474" s="18">
        <v>45197</v>
      </c>
      <c r="L474" s="4">
        <v>1309.8</v>
      </c>
      <c r="M474" s="4">
        <f t="shared" si="692"/>
        <v>327.45</v>
      </c>
      <c r="N474" s="4">
        <f t="shared" ref="N474" si="700">L474+M474</f>
        <v>1637.25</v>
      </c>
      <c r="O474" s="2" t="s">
        <v>105</v>
      </c>
      <c r="P474" s="15">
        <f t="shared" si="689"/>
        <v>45197</v>
      </c>
      <c r="Q474" s="7">
        <f t="shared" si="690"/>
        <v>1637.25</v>
      </c>
      <c r="R474" s="346"/>
      <c r="S474" s="344"/>
      <c r="T474" s="345"/>
      <c r="U474" s="3"/>
      <c r="W474" s="13"/>
    </row>
    <row r="475" spans="2:23" s="347" customFormat="1" ht="24.95" customHeight="1" x14ac:dyDescent="0.25">
      <c r="B475" s="346" t="s">
        <v>1389</v>
      </c>
      <c r="C475" s="346" t="s">
        <v>727</v>
      </c>
      <c r="D475" s="2" t="s">
        <v>728</v>
      </c>
      <c r="E475" s="346"/>
      <c r="F475" s="346" t="s">
        <v>39</v>
      </c>
      <c r="G475" s="346" t="s">
        <v>1390</v>
      </c>
      <c r="H475" s="346"/>
      <c r="I475" s="3">
        <v>45124</v>
      </c>
      <c r="J475" s="2" t="str">
        <f t="shared" ref="J475:J476" si="701">B475</f>
        <v>JN-167/2023 grupa 6</v>
      </c>
      <c r="K475" s="18">
        <v>45131</v>
      </c>
      <c r="L475" s="4">
        <v>2015.6</v>
      </c>
      <c r="M475" s="4">
        <f t="shared" si="692"/>
        <v>503.9</v>
      </c>
      <c r="N475" s="4">
        <f t="shared" ref="N475" si="702">L475+M475</f>
        <v>2519.5</v>
      </c>
      <c r="O475" s="2" t="s">
        <v>105</v>
      </c>
      <c r="P475" s="15">
        <f t="shared" si="689"/>
        <v>45131</v>
      </c>
      <c r="Q475" s="7">
        <f t="shared" si="690"/>
        <v>2519.5</v>
      </c>
      <c r="R475" s="346"/>
      <c r="S475" s="344"/>
      <c r="T475" s="345"/>
      <c r="U475" s="3"/>
      <c r="W475" s="13"/>
    </row>
    <row r="476" spans="2:23" s="347" customFormat="1" ht="24.95" customHeight="1" x14ac:dyDescent="0.25">
      <c r="B476" s="346" t="s">
        <v>1391</v>
      </c>
      <c r="C476" s="346" t="s">
        <v>727</v>
      </c>
      <c r="D476" s="2" t="s">
        <v>728</v>
      </c>
      <c r="E476" s="346"/>
      <c r="F476" s="346" t="s">
        <v>39</v>
      </c>
      <c r="G476" s="346" t="s">
        <v>932</v>
      </c>
      <c r="H476" s="346"/>
      <c r="I476" s="3">
        <v>45261</v>
      </c>
      <c r="J476" s="2" t="str">
        <f t="shared" si="701"/>
        <v>JN-167/2023 grupa 7</v>
      </c>
      <c r="K476" s="18">
        <v>45275</v>
      </c>
      <c r="L476" s="4">
        <v>514.55999999999995</v>
      </c>
      <c r="M476" s="4">
        <f t="shared" si="692"/>
        <v>128.63999999999999</v>
      </c>
      <c r="N476" s="4">
        <f t="shared" ref="N476" si="703">L476+M476</f>
        <v>643.19999999999993</v>
      </c>
      <c r="O476" s="2" t="s">
        <v>105</v>
      </c>
      <c r="P476" s="15">
        <f t="shared" si="689"/>
        <v>45275</v>
      </c>
      <c r="Q476" s="7">
        <f t="shared" si="690"/>
        <v>643.19999999999993</v>
      </c>
      <c r="R476" s="346"/>
      <c r="S476" s="344"/>
      <c r="T476" s="345"/>
      <c r="U476" s="3"/>
      <c r="W476" s="13"/>
    </row>
    <row r="477" spans="2:23" s="210" customFormat="1" ht="24.95" customHeight="1" x14ac:dyDescent="0.25">
      <c r="B477" s="209" t="s">
        <v>1420</v>
      </c>
      <c r="C477" s="209" t="s">
        <v>729</v>
      </c>
      <c r="D477" s="2" t="s">
        <v>730</v>
      </c>
      <c r="E477" s="209"/>
      <c r="F477" s="351" t="s">
        <v>39</v>
      </c>
      <c r="G477" s="209" t="s">
        <v>1421</v>
      </c>
      <c r="H477" s="209"/>
      <c r="I477" s="3">
        <v>45132</v>
      </c>
      <c r="J477" s="2" t="str">
        <f t="shared" ref="J477" si="704">B477</f>
        <v>JN-168/2023 grupa 1</v>
      </c>
      <c r="K477" s="18">
        <v>45135</v>
      </c>
      <c r="L477" s="4">
        <v>73.7</v>
      </c>
      <c r="M477" s="4">
        <f t="shared" ref="M477" si="705">L477*25/100</f>
        <v>18.425000000000001</v>
      </c>
      <c r="N477" s="4">
        <f t="shared" ref="N477" si="706">L477+M477</f>
        <v>92.125</v>
      </c>
      <c r="O477" s="2" t="s">
        <v>184</v>
      </c>
      <c r="P477" s="15">
        <f t="shared" ref="P477" si="707">K477</f>
        <v>45135</v>
      </c>
      <c r="Q477" s="7">
        <f t="shared" ref="Q477" si="708">N477</f>
        <v>92.125</v>
      </c>
      <c r="R477" s="209"/>
      <c r="S477" s="207"/>
      <c r="T477" s="208"/>
      <c r="U477" s="3"/>
      <c r="W477" s="13"/>
    </row>
    <row r="478" spans="2:23" s="352" customFormat="1" ht="24.95" customHeight="1" x14ac:dyDescent="0.25">
      <c r="B478" s="351" t="s">
        <v>1422</v>
      </c>
      <c r="C478" s="351" t="s">
        <v>729</v>
      </c>
      <c r="D478" s="2" t="s">
        <v>730</v>
      </c>
      <c r="E478" s="351"/>
      <c r="F478" s="351" t="s">
        <v>39</v>
      </c>
      <c r="G478" s="351" t="s">
        <v>107</v>
      </c>
      <c r="H478" s="351"/>
      <c r="I478" s="3">
        <v>45126</v>
      </c>
      <c r="J478" s="2" t="str">
        <f t="shared" ref="J478" si="709">B478</f>
        <v>JN-168/2023 grupa 2</v>
      </c>
      <c r="K478" s="18">
        <v>45131</v>
      </c>
      <c r="L478" s="4">
        <v>1683.16</v>
      </c>
      <c r="M478" s="4">
        <f t="shared" ref="M478" si="710">L478*25/100</f>
        <v>420.79</v>
      </c>
      <c r="N478" s="4">
        <f t="shared" ref="N478" si="711">L478+M478</f>
        <v>2103.9500000000003</v>
      </c>
      <c r="O478" s="2" t="s">
        <v>184</v>
      </c>
      <c r="P478" s="15">
        <f t="shared" ref="P478" si="712">K478</f>
        <v>45131</v>
      </c>
      <c r="Q478" s="7">
        <f t="shared" ref="Q478" si="713">N478</f>
        <v>2103.9500000000003</v>
      </c>
      <c r="R478" s="351"/>
      <c r="S478" s="349"/>
      <c r="T478" s="350"/>
      <c r="U478" s="3"/>
      <c r="W478" s="13"/>
    </row>
    <row r="479" spans="2:23" s="352" customFormat="1" ht="24.95" customHeight="1" x14ac:dyDescent="0.25">
      <c r="B479" s="351" t="s">
        <v>1423</v>
      </c>
      <c r="C479" s="351" t="s">
        <v>729</v>
      </c>
      <c r="D479" s="2" t="s">
        <v>730</v>
      </c>
      <c r="E479" s="351"/>
      <c r="F479" s="351" t="s">
        <v>39</v>
      </c>
      <c r="G479" s="351" t="s">
        <v>1424</v>
      </c>
      <c r="H479" s="351"/>
      <c r="I479" s="3">
        <v>45167</v>
      </c>
      <c r="J479" s="2" t="str">
        <f t="shared" ref="J479" si="714">B479</f>
        <v>JN-168/2023 grupa 3</v>
      </c>
      <c r="K479" s="18">
        <v>45169</v>
      </c>
      <c r="L479" s="4">
        <v>72.260000000000005</v>
      </c>
      <c r="M479" s="4">
        <f t="shared" ref="M479" si="715">L479*25/100</f>
        <v>18.065000000000001</v>
      </c>
      <c r="N479" s="4">
        <f t="shared" ref="N479" si="716">L479+M479</f>
        <v>90.325000000000003</v>
      </c>
      <c r="O479" s="2" t="s">
        <v>184</v>
      </c>
      <c r="P479" s="15">
        <f t="shared" ref="P479" si="717">K479</f>
        <v>45169</v>
      </c>
      <c r="Q479" s="7">
        <f t="shared" ref="Q479" si="718">N479</f>
        <v>90.325000000000003</v>
      </c>
      <c r="R479" s="351"/>
      <c r="S479" s="349"/>
      <c r="T479" s="350"/>
      <c r="U479" s="3"/>
      <c r="W479" s="13"/>
    </row>
    <row r="480" spans="2:23" s="352" customFormat="1" ht="24.95" customHeight="1" x14ac:dyDescent="0.25">
      <c r="B480" s="351" t="s">
        <v>1425</v>
      </c>
      <c r="C480" s="351" t="s">
        <v>729</v>
      </c>
      <c r="D480" s="2" t="s">
        <v>730</v>
      </c>
      <c r="E480" s="351"/>
      <c r="F480" s="351" t="s">
        <v>39</v>
      </c>
      <c r="G480" s="351" t="s">
        <v>1403</v>
      </c>
      <c r="H480" s="351"/>
      <c r="I480" s="3">
        <v>45170</v>
      </c>
      <c r="J480" s="2" t="str">
        <f t="shared" ref="J480" si="719">B480</f>
        <v>JN-168/2023 grupa 4</v>
      </c>
      <c r="K480" s="18">
        <v>45175</v>
      </c>
      <c r="L480" s="4">
        <v>49.2</v>
      </c>
      <c r="M480" s="4">
        <f t="shared" ref="M480" si="720">L480*25/100</f>
        <v>12.3</v>
      </c>
      <c r="N480" s="4">
        <f t="shared" ref="N480" si="721">L480+M480</f>
        <v>61.5</v>
      </c>
      <c r="O480" s="2" t="s">
        <v>184</v>
      </c>
      <c r="P480" s="15">
        <f t="shared" ref="P480" si="722">K480</f>
        <v>45175</v>
      </c>
      <c r="Q480" s="7">
        <f t="shared" ref="Q480" si="723">N480</f>
        <v>61.5</v>
      </c>
      <c r="R480" s="351"/>
      <c r="S480" s="349"/>
      <c r="T480" s="350"/>
      <c r="U480" s="3"/>
      <c r="W480" s="13"/>
    </row>
    <row r="481" spans="2:23" s="352" customFormat="1" ht="24.95" customHeight="1" x14ac:dyDescent="0.25">
      <c r="B481" s="351" t="s">
        <v>1426</v>
      </c>
      <c r="C481" s="351" t="s">
        <v>729</v>
      </c>
      <c r="D481" s="2" t="s">
        <v>730</v>
      </c>
      <c r="E481" s="351"/>
      <c r="F481" s="351" t="s">
        <v>39</v>
      </c>
      <c r="G481" s="351" t="s">
        <v>1058</v>
      </c>
      <c r="H481" s="351"/>
      <c r="I481" s="3">
        <v>45183</v>
      </c>
      <c r="J481" s="2" t="str">
        <f t="shared" ref="J481" si="724">B481</f>
        <v>JN-168/2023 grupa 5</v>
      </c>
      <c r="K481" s="18">
        <v>45187</v>
      </c>
      <c r="L481" s="4">
        <v>23.13</v>
      </c>
      <c r="M481" s="4">
        <f t="shared" ref="M481" si="725">L481*25/100</f>
        <v>5.7824999999999998</v>
      </c>
      <c r="N481" s="4">
        <f t="shared" ref="N481" si="726">L481+M481</f>
        <v>28.912499999999998</v>
      </c>
      <c r="O481" s="2" t="s">
        <v>184</v>
      </c>
      <c r="P481" s="15">
        <f t="shared" ref="P481" si="727">K481</f>
        <v>45187</v>
      </c>
      <c r="Q481" s="7">
        <f t="shared" ref="Q481" si="728">N481</f>
        <v>28.912499999999998</v>
      </c>
      <c r="R481" s="351"/>
      <c r="S481" s="349"/>
      <c r="T481" s="350"/>
      <c r="U481" s="3"/>
      <c r="W481" s="13"/>
    </row>
    <row r="482" spans="2:23" s="352" customFormat="1" ht="24.95" customHeight="1" x14ac:dyDescent="0.25">
      <c r="B482" s="351" t="s">
        <v>1427</v>
      </c>
      <c r="C482" s="351" t="s">
        <v>729</v>
      </c>
      <c r="D482" s="2" t="s">
        <v>730</v>
      </c>
      <c r="E482" s="351"/>
      <c r="F482" s="351" t="s">
        <v>39</v>
      </c>
      <c r="G482" s="351" t="s">
        <v>495</v>
      </c>
      <c r="H482" s="351"/>
      <c r="I482" s="3">
        <v>45169</v>
      </c>
      <c r="J482" s="2" t="str">
        <f t="shared" ref="J482" si="729">B482</f>
        <v>JN-168/2023 grupa 6</v>
      </c>
      <c r="K482" s="18">
        <v>45187</v>
      </c>
      <c r="L482" s="4">
        <v>136.66</v>
      </c>
      <c r="M482" s="4">
        <f t="shared" ref="M482" si="730">L482*25/100</f>
        <v>34.164999999999999</v>
      </c>
      <c r="N482" s="4">
        <f t="shared" ref="N482" si="731">L482+M482</f>
        <v>170.82499999999999</v>
      </c>
      <c r="O482" s="2" t="s">
        <v>184</v>
      </c>
      <c r="P482" s="15">
        <f t="shared" ref="P482" si="732">K482</f>
        <v>45187</v>
      </c>
      <c r="Q482" s="7">
        <f t="shared" ref="Q482" si="733">N482</f>
        <v>170.82499999999999</v>
      </c>
      <c r="R482" s="351"/>
      <c r="S482" s="349"/>
      <c r="T482" s="350"/>
      <c r="U482" s="3"/>
      <c r="W482" s="13"/>
    </row>
    <row r="483" spans="2:23" s="352" customFormat="1" ht="24.95" customHeight="1" x14ac:dyDescent="0.25">
      <c r="B483" s="351" t="s">
        <v>1428</v>
      </c>
      <c r="C483" s="351" t="s">
        <v>729</v>
      </c>
      <c r="D483" s="2" t="s">
        <v>730</v>
      </c>
      <c r="E483" s="351"/>
      <c r="F483" s="351" t="s">
        <v>39</v>
      </c>
      <c r="G483" s="351" t="s">
        <v>1429</v>
      </c>
      <c r="H483" s="351"/>
      <c r="I483" s="3">
        <v>45189</v>
      </c>
      <c r="J483" s="2" t="str">
        <f t="shared" ref="J483" si="734">B483</f>
        <v>JN-168/2023 grupa 7</v>
      </c>
      <c r="K483" s="18">
        <v>45197</v>
      </c>
      <c r="L483" s="4">
        <v>56</v>
      </c>
      <c r="M483" s="4">
        <f t="shared" ref="M483" si="735">L483*25/100</f>
        <v>14</v>
      </c>
      <c r="N483" s="4">
        <f t="shared" ref="N483" si="736">L483+M483</f>
        <v>70</v>
      </c>
      <c r="O483" s="2" t="s">
        <v>184</v>
      </c>
      <c r="P483" s="15">
        <f t="shared" ref="P483" si="737">K483</f>
        <v>45197</v>
      </c>
      <c r="Q483" s="7">
        <f t="shared" ref="Q483" si="738">N483</f>
        <v>70</v>
      </c>
      <c r="R483" s="351"/>
      <c r="S483" s="349"/>
      <c r="T483" s="350"/>
      <c r="U483" s="3"/>
      <c r="W483" s="13"/>
    </row>
    <row r="484" spans="2:23" s="352" customFormat="1" ht="24.95" customHeight="1" x14ac:dyDescent="0.25">
      <c r="B484" s="351" t="s">
        <v>1430</v>
      </c>
      <c r="C484" s="351" t="s">
        <v>729</v>
      </c>
      <c r="D484" s="2" t="s">
        <v>730</v>
      </c>
      <c r="E484" s="351"/>
      <c r="F484" s="351" t="s">
        <v>39</v>
      </c>
      <c r="G484" s="351" t="s">
        <v>1431</v>
      </c>
      <c r="H484" s="351"/>
      <c r="I484" s="3">
        <v>45169</v>
      </c>
      <c r="J484" s="2" t="str">
        <f t="shared" ref="J484" si="739">B484</f>
        <v>JN-168/2023 grupa 8</v>
      </c>
      <c r="K484" s="18">
        <v>45174</v>
      </c>
      <c r="L484" s="4">
        <v>66.430000000000007</v>
      </c>
      <c r="M484" s="4">
        <f t="shared" ref="M484" si="740">L484*25/100</f>
        <v>16.607500000000002</v>
      </c>
      <c r="N484" s="4">
        <f t="shared" ref="N484" si="741">L484+M484</f>
        <v>83.037500000000009</v>
      </c>
      <c r="O484" s="2" t="s">
        <v>184</v>
      </c>
      <c r="P484" s="15">
        <f t="shared" ref="P484" si="742">K484</f>
        <v>45174</v>
      </c>
      <c r="Q484" s="7">
        <f t="shared" ref="Q484" si="743">N484</f>
        <v>83.037500000000009</v>
      </c>
      <c r="R484" s="351"/>
      <c r="S484" s="349"/>
      <c r="T484" s="350"/>
      <c r="U484" s="3"/>
      <c r="W484" s="13"/>
    </row>
    <row r="485" spans="2:23" s="352" customFormat="1" ht="24.95" customHeight="1" x14ac:dyDescent="0.25">
      <c r="B485" s="351" t="s">
        <v>1432</v>
      </c>
      <c r="C485" s="351" t="s">
        <v>729</v>
      </c>
      <c r="D485" s="2" t="s">
        <v>730</v>
      </c>
      <c r="E485" s="351"/>
      <c r="F485" s="351" t="s">
        <v>39</v>
      </c>
      <c r="G485" s="351" t="s">
        <v>1433</v>
      </c>
      <c r="H485" s="351"/>
      <c r="I485" s="3">
        <v>45133</v>
      </c>
      <c r="J485" s="2" t="str">
        <f t="shared" ref="J485" si="744">B485</f>
        <v>JN-168/2023 grupa 9</v>
      </c>
      <c r="K485" s="18">
        <v>45134</v>
      </c>
      <c r="L485" s="4">
        <v>81.819999999999993</v>
      </c>
      <c r="M485" s="4">
        <f t="shared" ref="M485" si="745">L485*25/100</f>
        <v>20.454999999999998</v>
      </c>
      <c r="N485" s="4">
        <f t="shared" ref="N485" si="746">L485+M485</f>
        <v>102.27499999999999</v>
      </c>
      <c r="O485" s="2" t="s">
        <v>184</v>
      </c>
      <c r="P485" s="15">
        <f t="shared" ref="P485" si="747">K485</f>
        <v>45134</v>
      </c>
      <c r="Q485" s="7">
        <f t="shared" ref="Q485" si="748">N485</f>
        <v>102.27499999999999</v>
      </c>
      <c r="R485" s="351"/>
      <c r="S485" s="349"/>
      <c r="T485" s="350"/>
      <c r="U485" s="3"/>
      <c r="W485" s="13"/>
    </row>
    <row r="486" spans="2:23" s="352" customFormat="1" ht="24.95" customHeight="1" x14ac:dyDescent="0.25">
      <c r="B486" s="351" t="s">
        <v>1434</v>
      </c>
      <c r="C486" s="351" t="s">
        <v>729</v>
      </c>
      <c r="D486" s="2" t="s">
        <v>730</v>
      </c>
      <c r="E486" s="351"/>
      <c r="F486" s="351" t="s">
        <v>39</v>
      </c>
      <c r="G486" s="351" t="s">
        <v>1435</v>
      </c>
      <c r="H486" s="351"/>
      <c r="I486" s="3">
        <v>45133</v>
      </c>
      <c r="J486" s="2" t="str">
        <f t="shared" ref="J486" si="749">B486</f>
        <v>JN-168/2023 grupa 10</v>
      </c>
      <c r="K486" s="18">
        <v>45134</v>
      </c>
      <c r="L486" s="4">
        <v>33.5</v>
      </c>
      <c r="M486" s="4">
        <f t="shared" ref="M486" si="750">L486*25/100</f>
        <v>8.375</v>
      </c>
      <c r="N486" s="4">
        <f t="shared" ref="N486" si="751">L486+M486</f>
        <v>41.875</v>
      </c>
      <c r="O486" s="2" t="s">
        <v>184</v>
      </c>
      <c r="P486" s="15">
        <f t="shared" ref="P486" si="752">K486</f>
        <v>45134</v>
      </c>
      <c r="Q486" s="7">
        <f t="shared" ref="Q486" si="753">N486</f>
        <v>41.875</v>
      </c>
      <c r="R486" s="351"/>
      <c r="S486" s="349"/>
      <c r="T486" s="350"/>
      <c r="U486" s="3"/>
      <c r="W486" s="13"/>
    </row>
    <row r="487" spans="2:23" s="352" customFormat="1" ht="24.95" customHeight="1" x14ac:dyDescent="0.25">
      <c r="B487" s="351" t="s">
        <v>1436</v>
      </c>
      <c r="C487" s="351" t="s">
        <v>729</v>
      </c>
      <c r="D487" s="2" t="s">
        <v>730</v>
      </c>
      <c r="E487" s="351"/>
      <c r="F487" s="351" t="s">
        <v>39</v>
      </c>
      <c r="G487" s="351" t="s">
        <v>1437</v>
      </c>
      <c r="H487" s="351"/>
      <c r="I487" s="3">
        <v>45132</v>
      </c>
      <c r="J487" s="2" t="str">
        <f t="shared" ref="J487" si="754">B487</f>
        <v>JN-168/2023 grupa 11</v>
      </c>
      <c r="K487" s="18">
        <v>45156</v>
      </c>
      <c r="L487" s="4">
        <v>250.16</v>
      </c>
      <c r="M487" s="4">
        <f t="shared" ref="M487" si="755">L487*25/100</f>
        <v>62.54</v>
      </c>
      <c r="N487" s="4">
        <f t="shared" ref="N487" si="756">L487+M487</f>
        <v>312.7</v>
      </c>
      <c r="O487" s="2" t="s">
        <v>184</v>
      </c>
      <c r="P487" s="15">
        <f t="shared" ref="P487" si="757">K487</f>
        <v>45156</v>
      </c>
      <c r="Q487" s="7">
        <f t="shared" ref="Q487" si="758">N487</f>
        <v>312.7</v>
      </c>
      <c r="R487" s="351"/>
      <c r="S487" s="349"/>
      <c r="T487" s="350"/>
      <c r="U487" s="3"/>
      <c r="W487" s="13"/>
    </row>
    <row r="488" spans="2:23" s="352" customFormat="1" ht="24.95" customHeight="1" x14ac:dyDescent="0.25">
      <c r="B488" s="351" t="s">
        <v>1438</v>
      </c>
      <c r="C488" s="351" t="s">
        <v>729</v>
      </c>
      <c r="D488" s="2" t="s">
        <v>730</v>
      </c>
      <c r="E488" s="351"/>
      <c r="F488" s="351" t="s">
        <v>39</v>
      </c>
      <c r="G488" s="351" t="s">
        <v>1439</v>
      </c>
      <c r="H488" s="351"/>
      <c r="I488" s="3">
        <v>45132</v>
      </c>
      <c r="J488" s="2" t="str">
        <f t="shared" ref="J488" si="759">B488</f>
        <v>JN-168/2023 grupa 12</v>
      </c>
      <c r="K488" s="18">
        <v>45170</v>
      </c>
      <c r="L488" s="4">
        <v>16.98</v>
      </c>
      <c r="M488" s="4">
        <f t="shared" ref="M488" si="760">L488*25/100</f>
        <v>4.2450000000000001</v>
      </c>
      <c r="N488" s="4">
        <f t="shared" ref="N488" si="761">L488+M488</f>
        <v>21.225000000000001</v>
      </c>
      <c r="O488" s="2" t="s">
        <v>184</v>
      </c>
      <c r="P488" s="15">
        <f t="shared" ref="P488" si="762">K488</f>
        <v>45170</v>
      </c>
      <c r="Q488" s="7">
        <f t="shared" ref="Q488" si="763">N488</f>
        <v>21.225000000000001</v>
      </c>
      <c r="R488" s="351"/>
      <c r="S488" s="349"/>
      <c r="T488" s="350"/>
      <c r="U488" s="3"/>
      <c r="W488" s="13"/>
    </row>
    <row r="489" spans="2:23" s="352" customFormat="1" ht="24.95" customHeight="1" x14ac:dyDescent="0.25">
      <c r="B489" s="351" t="s">
        <v>1440</v>
      </c>
      <c r="C489" s="351" t="s">
        <v>729</v>
      </c>
      <c r="D489" s="2" t="s">
        <v>730</v>
      </c>
      <c r="E489" s="351"/>
      <c r="F489" s="351" t="s">
        <v>39</v>
      </c>
      <c r="G489" s="351" t="s">
        <v>1441</v>
      </c>
      <c r="H489" s="351"/>
      <c r="I489" s="3">
        <v>45133</v>
      </c>
      <c r="J489" s="2" t="str">
        <f t="shared" ref="J489" si="764">B489</f>
        <v>JN-168/2023 grupa 13</v>
      </c>
      <c r="K489" s="18">
        <v>45197</v>
      </c>
      <c r="L489" s="4">
        <v>20.8</v>
      </c>
      <c r="M489" s="4">
        <f t="shared" ref="M489" si="765">L489*25/100</f>
        <v>5.2</v>
      </c>
      <c r="N489" s="4">
        <f t="shared" ref="N489" si="766">L489+M489</f>
        <v>26</v>
      </c>
      <c r="O489" s="2" t="s">
        <v>184</v>
      </c>
      <c r="P489" s="15">
        <f t="shared" ref="P489" si="767">K489</f>
        <v>45197</v>
      </c>
      <c r="Q489" s="7">
        <f t="shared" ref="Q489" si="768">N489</f>
        <v>26</v>
      </c>
      <c r="R489" s="351"/>
      <c r="S489" s="349"/>
      <c r="T489" s="350"/>
      <c r="U489" s="3"/>
      <c r="W489" s="13"/>
    </row>
    <row r="490" spans="2:23" s="352" customFormat="1" ht="24.95" customHeight="1" x14ac:dyDescent="0.25">
      <c r="B490" s="351" t="s">
        <v>1442</v>
      </c>
      <c r="C490" s="351" t="s">
        <v>729</v>
      </c>
      <c r="D490" s="2" t="s">
        <v>730</v>
      </c>
      <c r="E490" s="351"/>
      <c r="F490" s="351" t="s">
        <v>39</v>
      </c>
      <c r="G490" s="351" t="s">
        <v>1197</v>
      </c>
      <c r="H490" s="351"/>
      <c r="I490" s="3">
        <v>45196</v>
      </c>
      <c r="J490" s="2" t="str">
        <f t="shared" ref="J490" si="769">B490</f>
        <v>JN-168/2023 grupa 14</v>
      </c>
      <c r="K490" s="18">
        <v>45216</v>
      </c>
      <c r="L490" s="4">
        <v>571.09</v>
      </c>
      <c r="M490" s="4">
        <v>136.93</v>
      </c>
      <c r="N490" s="4">
        <f t="shared" ref="N490" si="770">L490+M490</f>
        <v>708.02</v>
      </c>
      <c r="O490" s="2" t="s">
        <v>184</v>
      </c>
      <c r="P490" s="15">
        <f t="shared" ref="P490" si="771">K490</f>
        <v>45216</v>
      </c>
      <c r="Q490" s="7">
        <f t="shared" ref="Q490" si="772">N490</f>
        <v>708.02</v>
      </c>
      <c r="R490" s="351"/>
      <c r="S490" s="349"/>
      <c r="T490" s="350"/>
      <c r="U490" s="3"/>
      <c r="W490" s="13"/>
    </row>
    <row r="491" spans="2:23" s="210" customFormat="1" ht="24.95" customHeight="1" x14ac:dyDescent="0.25">
      <c r="B491" s="209" t="s">
        <v>768</v>
      </c>
      <c r="C491" s="209" t="s">
        <v>731</v>
      </c>
      <c r="D491" s="2" t="s">
        <v>732</v>
      </c>
      <c r="E491" s="209"/>
      <c r="F491" s="209" t="s">
        <v>39</v>
      </c>
      <c r="G491" s="209" t="s">
        <v>91</v>
      </c>
      <c r="H491" s="209"/>
      <c r="I491" s="3">
        <v>45131</v>
      </c>
      <c r="J491" s="2" t="str">
        <f t="shared" ref="J491" si="773">B491</f>
        <v>JN-169/2023 grupa 1</v>
      </c>
      <c r="K491" s="18">
        <f>I491+60</f>
        <v>45191</v>
      </c>
      <c r="L491" s="4">
        <v>2952</v>
      </c>
      <c r="M491" s="4">
        <f t="shared" ref="M491:M497" si="774">L491*25/100</f>
        <v>738</v>
      </c>
      <c r="N491" s="4">
        <f t="shared" ref="N491" si="775">L491+M491</f>
        <v>3690</v>
      </c>
      <c r="O491" s="2" t="s">
        <v>105</v>
      </c>
      <c r="P491" s="15">
        <v>45329</v>
      </c>
      <c r="Q491" s="7">
        <f>N491</f>
        <v>3690</v>
      </c>
      <c r="R491" s="209"/>
      <c r="S491" s="420"/>
      <c r="T491" s="421"/>
      <c r="U491" s="3"/>
      <c r="W491" s="13"/>
    </row>
    <row r="492" spans="2:23" s="210" customFormat="1" ht="24.95" customHeight="1" x14ac:dyDescent="0.25">
      <c r="B492" s="209" t="s">
        <v>769</v>
      </c>
      <c r="C492" s="209" t="s">
        <v>731</v>
      </c>
      <c r="D492" s="2" t="s">
        <v>732</v>
      </c>
      <c r="E492" s="209"/>
      <c r="F492" s="209" t="s">
        <v>39</v>
      </c>
      <c r="G492" s="209" t="s">
        <v>91</v>
      </c>
      <c r="H492" s="209"/>
      <c r="I492" s="3">
        <v>45131</v>
      </c>
      <c r="J492" s="2" t="str">
        <f t="shared" ref="J492" si="776">B492</f>
        <v>JN-169/2023 grupa 2</v>
      </c>
      <c r="K492" s="18">
        <f>I492+60</f>
        <v>45191</v>
      </c>
      <c r="L492" s="4">
        <v>1922</v>
      </c>
      <c r="M492" s="4">
        <f t="shared" si="774"/>
        <v>480.5</v>
      </c>
      <c r="N492" s="4">
        <f t="shared" ref="N492" si="777">L492+M492</f>
        <v>2402.5</v>
      </c>
      <c r="O492" s="2" t="s">
        <v>105</v>
      </c>
      <c r="P492" s="15">
        <v>45280</v>
      </c>
      <c r="Q492" s="7">
        <f>N492</f>
        <v>2402.5</v>
      </c>
      <c r="R492" s="209"/>
      <c r="S492" s="207"/>
      <c r="T492" s="208"/>
      <c r="U492" s="3"/>
      <c r="W492" s="13"/>
    </row>
    <row r="493" spans="2:23" s="210" customFormat="1" ht="24.95" customHeight="1" x14ac:dyDescent="0.25">
      <c r="B493" s="209" t="s">
        <v>733</v>
      </c>
      <c r="C493" s="209" t="s">
        <v>734</v>
      </c>
      <c r="D493" s="2" t="s">
        <v>55</v>
      </c>
      <c r="E493" s="209"/>
      <c r="F493" s="229" t="s">
        <v>39</v>
      </c>
      <c r="G493" s="209" t="s">
        <v>203</v>
      </c>
      <c r="H493" s="209"/>
      <c r="I493" s="3">
        <v>45131</v>
      </c>
      <c r="J493" s="2" t="str">
        <f t="shared" ref="J493" si="778">B493</f>
        <v>JN-170/2023</v>
      </c>
      <c r="K493" s="18">
        <v>45188</v>
      </c>
      <c r="L493" s="4">
        <v>2870</v>
      </c>
      <c r="M493" s="4">
        <f t="shared" si="774"/>
        <v>717.5</v>
      </c>
      <c r="N493" s="4">
        <f t="shared" ref="N493" si="779">L493+M493</f>
        <v>3587.5</v>
      </c>
      <c r="O493" s="2" t="s">
        <v>105</v>
      </c>
      <c r="P493" s="15">
        <f>K493</f>
        <v>45188</v>
      </c>
      <c r="Q493" s="7">
        <f>N493</f>
        <v>3587.5</v>
      </c>
      <c r="R493" s="209"/>
      <c r="S493" s="207"/>
      <c r="T493" s="208"/>
      <c r="U493" s="3"/>
      <c r="W493" s="13"/>
    </row>
    <row r="494" spans="2:23" s="210" customFormat="1" ht="24.95" customHeight="1" x14ac:dyDescent="0.25">
      <c r="B494" s="209" t="s">
        <v>735</v>
      </c>
      <c r="C494" s="209" t="s">
        <v>736</v>
      </c>
      <c r="D494" s="2" t="s">
        <v>54</v>
      </c>
      <c r="E494" s="209"/>
      <c r="F494" s="211" t="s">
        <v>39</v>
      </c>
      <c r="G494" s="211" t="s">
        <v>771</v>
      </c>
      <c r="H494" s="211"/>
      <c r="I494" s="3">
        <v>45133</v>
      </c>
      <c r="J494" s="2" t="str">
        <f t="shared" ref="J494" si="780">B494</f>
        <v>JN-171/2023</v>
      </c>
      <c r="K494" s="18">
        <v>45134</v>
      </c>
      <c r="L494" s="4">
        <v>4931.13</v>
      </c>
      <c r="M494" s="4">
        <f t="shared" si="774"/>
        <v>1232.7825</v>
      </c>
      <c r="N494" s="4">
        <f t="shared" ref="N494" si="781">L494+M494</f>
        <v>6163.9125000000004</v>
      </c>
      <c r="O494" s="2" t="s">
        <v>105</v>
      </c>
      <c r="P494" s="15">
        <f>K494</f>
        <v>45134</v>
      </c>
      <c r="Q494" s="7">
        <f>N494</f>
        <v>6163.9125000000004</v>
      </c>
      <c r="R494" s="209"/>
      <c r="S494" s="207"/>
      <c r="T494" s="208"/>
      <c r="U494" s="3"/>
      <c r="W494" s="13"/>
    </row>
    <row r="495" spans="2:23" s="210" customFormat="1" ht="24.95" customHeight="1" x14ac:dyDescent="0.25">
      <c r="B495" s="209" t="s">
        <v>737</v>
      </c>
      <c r="C495" s="209" t="s">
        <v>767</v>
      </c>
      <c r="D495" s="2" t="s">
        <v>581</v>
      </c>
      <c r="E495" s="209"/>
      <c r="F495" s="237" t="s">
        <v>39</v>
      </c>
      <c r="G495" s="237" t="s">
        <v>808</v>
      </c>
      <c r="H495" s="237"/>
      <c r="I495" s="3">
        <v>45169</v>
      </c>
      <c r="J495" s="2" t="str">
        <f t="shared" ref="J495" si="782">B495</f>
        <v>JN-172/2023</v>
      </c>
      <c r="K495" s="18"/>
      <c r="L495" s="4">
        <v>26400</v>
      </c>
      <c r="M495" s="4">
        <f t="shared" si="774"/>
        <v>6600</v>
      </c>
      <c r="N495" s="4">
        <f t="shared" ref="N495" si="783">L495+M495</f>
        <v>33000</v>
      </c>
      <c r="O495" s="2" t="s">
        <v>105</v>
      </c>
      <c r="P495" s="15"/>
      <c r="Q495" s="7"/>
      <c r="R495" s="209"/>
      <c r="S495" s="207"/>
      <c r="T495" s="208"/>
      <c r="U495" s="3"/>
      <c r="W495" s="13"/>
    </row>
    <row r="496" spans="2:23" s="210" customFormat="1" ht="24.95" customHeight="1" x14ac:dyDescent="0.25">
      <c r="B496" s="209" t="s">
        <v>738</v>
      </c>
      <c r="C496" s="209" t="s">
        <v>739</v>
      </c>
      <c r="D496" s="2" t="s">
        <v>740</v>
      </c>
      <c r="E496" s="209"/>
      <c r="F496" s="237" t="s">
        <v>39</v>
      </c>
      <c r="G496" s="237" t="s">
        <v>809</v>
      </c>
      <c r="H496" s="237"/>
      <c r="I496" s="3">
        <v>45169</v>
      </c>
      <c r="J496" s="2" t="str">
        <f t="shared" ref="J496" si="784">B496</f>
        <v>JN-173/2023</v>
      </c>
      <c r="K496" s="18"/>
      <c r="L496" s="4">
        <v>23349.599999999999</v>
      </c>
      <c r="M496" s="4">
        <f t="shared" si="774"/>
        <v>5837.4</v>
      </c>
      <c r="N496" s="4">
        <f t="shared" ref="N496" si="785">L496+M496</f>
        <v>29187</v>
      </c>
      <c r="O496" s="2" t="s">
        <v>105</v>
      </c>
      <c r="P496" s="15"/>
      <c r="Q496" s="7"/>
      <c r="R496" s="209"/>
      <c r="S496" s="207"/>
      <c r="T496" s="208"/>
      <c r="U496" s="3"/>
      <c r="W496" s="13"/>
    </row>
    <row r="497" spans="2:23" s="210" customFormat="1" ht="24.95" customHeight="1" x14ac:dyDescent="0.25">
      <c r="B497" s="209" t="s">
        <v>741</v>
      </c>
      <c r="C497" s="209" t="s">
        <v>742</v>
      </c>
      <c r="D497" s="2" t="s">
        <v>743</v>
      </c>
      <c r="E497" s="209"/>
      <c r="F497" s="237" t="s">
        <v>39</v>
      </c>
      <c r="G497" s="237" t="s">
        <v>810</v>
      </c>
      <c r="H497" s="237"/>
      <c r="I497" s="3">
        <v>45169</v>
      </c>
      <c r="J497" s="2" t="str">
        <f t="shared" ref="J497" si="786">B497</f>
        <v>JN-174/2023</v>
      </c>
      <c r="K497" s="18"/>
      <c r="L497" s="4">
        <v>26400</v>
      </c>
      <c r="M497" s="4">
        <f t="shared" si="774"/>
        <v>6600</v>
      </c>
      <c r="N497" s="4">
        <f t="shared" ref="N497" si="787">L497+M497</f>
        <v>33000</v>
      </c>
      <c r="O497" s="2" t="s">
        <v>105</v>
      </c>
      <c r="P497" s="15"/>
      <c r="Q497" s="7"/>
      <c r="R497" s="209"/>
      <c r="S497" s="207"/>
      <c r="T497" s="208"/>
      <c r="U497" s="3"/>
      <c r="W497" s="13"/>
    </row>
    <row r="498" spans="2:23" s="210" customFormat="1" ht="30.75" customHeight="1" x14ac:dyDescent="0.25">
      <c r="B498" s="209" t="s">
        <v>847</v>
      </c>
      <c r="C498" s="209" t="s">
        <v>744</v>
      </c>
      <c r="D498" s="2" t="s">
        <v>55</v>
      </c>
      <c r="E498" s="209"/>
      <c r="F498" s="263" t="s">
        <v>39</v>
      </c>
      <c r="G498" s="263" t="s">
        <v>43</v>
      </c>
      <c r="H498" s="263"/>
      <c r="I498" s="3">
        <v>45133</v>
      </c>
      <c r="J498" s="2" t="str">
        <f t="shared" ref="J498" si="788">B498</f>
        <v>JN-175/2023 grupa 1</v>
      </c>
      <c r="K498" s="18">
        <v>45135</v>
      </c>
      <c r="L498" s="4">
        <v>1500</v>
      </c>
      <c r="M498" s="4">
        <f t="shared" ref="M498" si="789">L498*25/100</f>
        <v>375</v>
      </c>
      <c r="N498" s="4">
        <f t="shared" ref="N498" si="790">L498+M498</f>
        <v>1875</v>
      </c>
      <c r="O498" s="2" t="s">
        <v>105</v>
      </c>
      <c r="P498" s="15">
        <f>K498</f>
        <v>45135</v>
      </c>
      <c r="Q498" s="7">
        <f>N498</f>
        <v>1875</v>
      </c>
      <c r="R498" s="209"/>
      <c r="S498" s="207"/>
      <c r="T498" s="208"/>
      <c r="U498" s="3"/>
      <c r="W498" s="13"/>
    </row>
    <row r="499" spans="2:23" s="264" customFormat="1" ht="30.75" customHeight="1" x14ac:dyDescent="0.25">
      <c r="B499" s="263" t="s">
        <v>848</v>
      </c>
      <c r="C499" s="263" t="s">
        <v>744</v>
      </c>
      <c r="D499" s="2" t="s">
        <v>55</v>
      </c>
      <c r="E499" s="263"/>
      <c r="F499" s="263" t="s">
        <v>39</v>
      </c>
      <c r="G499" s="263" t="s">
        <v>849</v>
      </c>
      <c r="H499" s="263"/>
      <c r="I499" s="3">
        <v>45135</v>
      </c>
      <c r="J499" s="2" t="str">
        <f t="shared" ref="J499" si="791">B499</f>
        <v>JN-175/2023 grupa 2</v>
      </c>
      <c r="K499" s="18">
        <v>45216</v>
      </c>
      <c r="L499" s="4">
        <v>2048</v>
      </c>
      <c r="M499" s="4">
        <f t="shared" ref="M499" si="792">L499*25/100</f>
        <v>512</v>
      </c>
      <c r="N499" s="4">
        <f t="shared" ref="N499" si="793">L499+M499</f>
        <v>2560</v>
      </c>
      <c r="O499" s="2" t="s">
        <v>105</v>
      </c>
      <c r="P499" s="15">
        <f>K499</f>
        <v>45216</v>
      </c>
      <c r="Q499" s="7">
        <f>N499</f>
        <v>2560</v>
      </c>
      <c r="R499" s="263"/>
      <c r="S499" s="261"/>
      <c r="T499" s="262"/>
      <c r="U499" s="3"/>
      <c r="W499" s="13"/>
    </row>
    <row r="500" spans="2:23" s="210" customFormat="1" ht="35.25" customHeight="1" x14ac:dyDescent="0.25">
      <c r="B500" s="348" t="s">
        <v>745</v>
      </c>
      <c r="C500" s="209" t="s">
        <v>746</v>
      </c>
      <c r="D500" s="2" t="s">
        <v>581</v>
      </c>
      <c r="E500" s="209"/>
      <c r="F500" s="209"/>
      <c r="G500" s="209"/>
      <c r="H500" s="209"/>
      <c r="I500" s="3"/>
      <c r="J500" s="2"/>
      <c r="K500" s="18"/>
      <c r="L500" s="4"/>
      <c r="M500" s="4"/>
      <c r="N500" s="4"/>
      <c r="O500" s="2"/>
      <c r="P500" s="15"/>
      <c r="Q500" s="7"/>
      <c r="R500" s="209"/>
      <c r="S500" s="207"/>
      <c r="T500" s="208"/>
      <c r="U500" s="3"/>
      <c r="W500" s="13"/>
    </row>
    <row r="501" spans="2:23" s="210" customFormat="1" ht="34.5" customHeight="1" x14ac:dyDescent="0.25">
      <c r="B501" s="209" t="s">
        <v>747</v>
      </c>
      <c r="C501" s="209" t="s">
        <v>748</v>
      </c>
      <c r="D501" s="2" t="s">
        <v>749</v>
      </c>
      <c r="E501" s="209"/>
      <c r="F501" s="209" t="s">
        <v>39</v>
      </c>
      <c r="G501" s="209" t="s">
        <v>684</v>
      </c>
      <c r="H501" s="209"/>
      <c r="I501" s="3">
        <v>45135</v>
      </c>
      <c r="J501" s="2" t="str">
        <f t="shared" ref="J501" si="794">B501</f>
        <v>JN-177/2023</v>
      </c>
      <c r="K501" s="18">
        <f>I501+180</f>
        <v>45315</v>
      </c>
      <c r="L501" s="4">
        <v>8800</v>
      </c>
      <c r="M501" s="4">
        <f>L501*25/100</f>
        <v>2200</v>
      </c>
      <c r="N501" s="4">
        <f t="shared" ref="N501" si="795">L501+M501</f>
        <v>11000</v>
      </c>
      <c r="O501" s="2" t="s">
        <v>105</v>
      </c>
      <c r="P501" s="15">
        <v>45273</v>
      </c>
      <c r="Q501" s="7">
        <f>N501</f>
        <v>11000</v>
      </c>
      <c r="R501" s="209"/>
      <c r="S501" s="207"/>
      <c r="T501" s="208"/>
      <c r="U501" s="3"/>
      <c r="W501" s="13"/>
    </row>
    <row r="502" spans="2:23" s="210" customFormat="1" ht="24.95" customHeight="1" x14ac:dyDescent="0.25">
      <c r="B502" s="348" t="s">
        <v>750</v>
      </c>
      <c r="C502" s="209" t="s">
        <v>751</v>
      </c>
      <c r="D502" s="2" t="s">
        <v>752</v>
      </c>
      <c r="E502" s="209"/>
      <c r="F502" s="209"/>
      <c r="G502" s="209"/>
      <c r="H502" s="209"/>
      <c r="I502" s="3"/>
      <c r="J502" s="2"/>
      <c r="K502" s="18"/>
      <c r="L502" s="4"/>
      <c r="M502" s="4"/>
      <c r="N502" s="4"/>
      <c r="O502" s="2"/>
      <c r="P502" s="15"/>
      <c r="Q502" s="7"/>
      <c r="R502" s="209"/>
      <c r="S502" s="207"/>
      <c r="T502" s="208"/>
      <c r="U502" s="3"/>
      <c r="W502" s="13"/>
    </row>
    <row r="503" spans="2:23" s="201" customFormat="1" ht="24.95" customHeight="1" x14ac:dyDescent="0.25">
      <c r="B503" s="348" t="s">
        <v>753</v>
      </c>
      <c r="C503" s="200" t="s">
        <v>754</v>
      </c>
      <c r="D503" s="2" t="s">
        <v>755</v>
      </c>
      <c r="E503" s="200"/>
      <c r="F503" s="200"/>
      <c r="G503" s="200"/>
      <c r="H503" s="200"/>
      <c r="I503" s="3"/>
      <c r="J503" s="2"/>
      <c r="K503" s="18"/>
      <c r="L503" s="4"/>
      <c r="M503" s="4"/>
      <c r="N503" s="4"/>
      <c r="O503" s="2"/>
      <c r="P503" s="15"/>
      <c r="Q503" s="7"/>
      <c r="R503" s="200"/>
      <c r="S503" s="198"/>
      <c r="T503" s="199"/>
      <c r="U503" s="3"/>
      <c r="W503" s="13"/>
    </row>
    <row r="504" spans="2:23" s="201" customFormat="1" ht="24.95" customHeight="1" x14ac:dyDescent="0.25">
      <c r="B504" s="200" t="s">
        <v>756</v>
      </c>
      <c r="C504" s="200" t="s">
        <v>757</v>
      </c>
      <c r="D504" s="2" t="s">
        <v>758</v>
      </c>
      <c r="E504" s="200"/>
      <c r="F504" s="214" t="s">
        <v>39</v>
      </c>
      <c r="G504" s="214" t="s">
        <v>500</v>
      </c>
      <c r="H504" s="214"/>
      <c r="I504" s="3">
        <v>45162</v>
      </c>
      <c r="J504" s="2" t="str">
        <f t="shared" ref="J504" si="796">B504</f>
        <v>JN-180/2023</v>
      </c>
      <c r="K504" s="18">
        <f>I504+45</f>
        <v>45207</v>
      </c>
      <c r="L504" s="4">
        <v>2787.18</v>
      </c>
      <c r="M504" s="4">
        <f>L504*25/100</f>
        <v>696.79499999999996</v>
      </c>
      <c r="N504" s="4">
        <f t="shared" ref="N504" si="797">L504+M504</f>
        <v>3483.9749999999999</v>
      </c>
      <c r="O504" s="2" t="s">
        <v>184</v>
      </c>
      <c r="P504" s="15"/>
      <c r="Q504" s="7"/>
      <c r="R504" s="200"/>
      <c r="S504" s="422" t="s">
        <v>776</v>
      </c>
      <c r="T504" s="423"/>
      <c r="U504" s="3"/>
      <c r="W504" s="13"/>
    </row>
    <row r="505" spans="2:23" s="201" customFormat="1" ht="24.95" customHeight="1" x14ac:dyDescent="0.25">
      <c r="B505" s="200" t="s">
        <v>759</v>
      </c>
      <c r="C505" s="200" t="s">
        <v>760</v>
      </c>
      <c r="D505" s="2" t="s">
        <v>761</v>
      </c>
      <c r="E505" s="200"/>
      <c r="F505" s="214" t="s">
        <v>39</v>
      </c>
      <c r="G505" s="214" t="s">
        <v>500</v>
      </c>
      <c r="H505" s="214"/>
      <c r="I505" s="3">
        <v>45162</v>
      </c>
      <c r="J505" s="2" t="str">
        <f t="shared" ref="J505" si="798">B505</f>
        <v>JN-181/2023</v>
      </c>
      <c r="K505" s="18">
        <f>I505+45</f>
        <v>45207</v>
      </c>
      <c r="L505" s="4">
        <v>3583.52</v>
      </c>
      <c r="M505" s="4">
        <f>L505*25/100</f>
        <v>895.88</v>
      </c>
      <c r="N505" s="4">
        <f t="shared" ref="N505" si="799">L505+M505</f>
        <v>4479.3999999999996</v>
      </c>
      <c r="O505" s="2" t="s">
        <v>184</v>
      </c>
      <c r="P505" s="15"/>
      <c r="Q505" s="7"/>
      <c r="R505" s="214"/>
      <c r="S505" s="422" t="s">
        <v>776</v>
      </c>
      <c r="T505" s="423"/>
      <c r="U505" s="3"/>
      <c r="W505" s="13"/>
    </row>
    <row r="506" spans="2:23" s="201" customFormat="1" ht="24.95" customHeight="1" x14ac:dyDescent="0.25">
      <c r="B506" s="200" t="s">
        <v>762</v>
      </c>
      <c r="C506" s="200" t="s">
        <v>763</v>
      </c>
      <c r="D506" s="2" t="s">
        <v>764</v>
      </c>
      <c r="E506" s="200"/>
      <c r="F506" s="214" t="s">
        <v>39</v>
      </c>
      <c r="G506" s="214" t="s">
        <v>500</v>
      </c>
      <c r="H506" s="214"/>
      <c r="I506" s="3">
        <v>45162</v>
      </c>
      <c r="J506" s="2" t="str">
        <f t="shared" ref="J506" si="800">B506</f>
        <v>JN-182/2023</v>
      </c>
      <c r="K506" s="18">
        <f>I506+45</f>
        <v>45207</v>
      </c>
      <c r="L506" s="4">
        <v>6237.98</v>
      </c>
      <c r="M506" s="4">
        <f>L506*25/100</f>
        <v>1559.4949999999999</v>
      </c>
      <c r="N506" s="4">
        <f t="shared" ref="N506" si="801">L506+M506</f>
        <v>7797.4749999999995</v>
      </c>
      <c r="O506" s="2" t="s">
        <v>184</v>
      </c>
      <c r="P506" s="15"/>
      <c r="Q506" s="7"/>
      <c r="R506" s="214"/>
      <c r="S506" s="422" t="s">
        <v>776</v>
      </c>
      <c r="T506" s="423"/>
      <c r="U506" s="3"/>
      <c r="W506" s="13"/>
    </row>
    <row r="507" spans="2:23" s="201" customFormat="1" ht="24.95" customHeight="1" x14ac:dyDescent="0.25">
      <c r="B507" s="200" t="s">
        <v>765</v>
      </c>
      <c r="C507" s="200" t="s">
        <v>766</v>
      </c>
      <c r="D507" s="2" t="s">
        <v>302</v>
      </c>
      <c r="E507" s="200"/>
      <c r="F507" s="214" t="s">
        <v>39</v>
      </c>
      <c r="G507" s="214" t="s">
        <v>500</v>
      </c>
      <c r="H507" s="214"/>
      <c r="I507" s="3">
        <v>45162</v>
      </c>
      <c r="J507" s="2" t="str">
        <f t="shared" ref="J507" si="802">B507</f>
        <v>JN-183/2023</v>
      </c>
      <c r="K507" s="18">
        <f>I507+45</f>
        <v>45207</v>
      </c>
      <c r="L507" s="4">
        <v>5000</v>
      </c>
      <c r="M507" s="4">
        <f>L507*25/100</f>
        <v>1250</v>
      </c>
      <c r="N507" s="4">
        <f t="shared" ref="N507" si="803">L507+M507</f>
        <v>6250</v>
      </c>
      <c r="O507" s="2" t="s">
        <v>184</v>
      </c>
      <c r="P507" s="15"/>
      <c r="Q507" s="7"/>
      <c r="R507" s="214"/>
      <c r="S507" s="422" t="s">
        <v>776</v>
      </c>
      <c r="T507" s="423"/>
      <c r="U507" s="3"/>
      <c r="W507" s="13"/>
    </row>
    <row r="508" spans="2:23" s="215" customFormat="1" ht="24.95" customHeight="1" x14ac:dyDescent="0.25">
      <c r="B508" s="214" t="s">
        <v>772</v>
      </c>
      <c r="C508" s="214" t="s">
        <v>773</v>
      </c>
      <c r="D508" s="2" t="s">
        <v>527</v>
      </c>
      <c r="E508" s="214"/>
      <c r="F508" s="216" t="s">
        <v>39</v>
      </c>
      <c r="G508" s="216" t="s">
        <v>673</v>
      </c>
      <c r="H508" s="216"/>
      <c r="I508" s="3">
        <v>45126</v>
      </c>
      <c r="J508" s="2" t="str">
        <f t="shared" ref="J508:J509" si="804">B508</f>
        <v>JN-184/2023</v>
      </c>
      <c r="K508" s="18">
        <v>45163</v>
      </c>
      <c r="L508" s="4">
        <v>3105.97</v>
      </c>
      <c r="M508" s="4">
        <v>422.03</v>
      </c>
      <c r="N508" s="4">
        <f t="shared" ref="N508:N509" si="805">L508+M508</f>
        <v>3528</v>
      </c>
      <c r="O508" s="2" t="s">
        <v>105</v>
      </c>
      <c r="P508" s="15">
        <v>45163</v>
      </c>
      <c r="Q508" s="7">
        <f t="shared" ref="Q508:Q516" si="806">N508</f>
        <v>3528</v>
      </c>
      <c r="R508" s="214"/>
      <c r="S508" s="212"/>
      <c r="T508" s="213"/>
      <c r="U508" s="3"/>
      <c r="W508" s="13"/>
    </row>
    <row r="509" spans="2:23" s="215" customFormat="1" ht="24.95" customHeight="1" x14ac:dyDescent="0.25">
      <c r="B509" s="214" t="s">
        <v>774</v>
      </c>
      <c r="C509" s="214" t="s">
        <v>775</v>
      </c>
      <c r="D509" s="2" t="s">
        <v>694</v>
      </c>
      <c r="E509" s="214"/>
      <c r="F509" s="246" t="s">
        <v>39</v>
      </c>
      <c r="G509" s="246" t="s">
        <v>43</v>
      </c>
      <c r="H509" s="246"/>
      <c r="I509" s="3">
        <v>45170</v>
      </c>
      <c r="J509" s="2" t="str">
        <f t="shared" si="804"/>
        <v>JN-185/2023</v>
      </c>
      <c r="K509" s="18">
        <v>45194</v>
      </c>
      <c r="L509" s="4">
        <v>5120</v>
      </c>
      <c r="M509" s="4">
        <f>L509*25/100</f>
        <v>1280</v>
      </c>
      <c r="N509" s="4">
        <f t="shared" si="805"/>
        <v>6400</v>
      </c>
      <c r="O509" s="2" t="s">
        <v>184</v>
      </c>
      <c r="P509" s="15">
        <f>K509</f>
        <v>45194</v>
      </c>
      <c r="Q509" s="7">
        <f t="shared" si="806"/>
        <v>6400</v>
      </c>
      <c r="R509" s="214"/>
      <c r="S509" s="212"/>
      <c r="T509" s="213"/>
      <c r="U509" s="3"/>
      <c r="W509" s="13"/>
    </row>
    <row r="510" spans="2:23" s="224" customFormat="1" ht="24.95" customHeight="1" x14ac:dyDescent="0.25">
      <c r="B510" s="223" t="s">
        <v>784</v>
      </c>
      <c r="C510" s="223" t="s">
        <v>785</v>
      </c>
      <c r="D510" s="2" t="s">
        <v>786</v>
      </c>
      <c r="E510" s="223"/>
      <c r="F510" s="232" t="s">
        <v>39</v>
      </c>
      <c r="G510" s="232" t="s">
        <v>804</v>
      </c>
      <c r="H510" s="232"/>
      <c r="I510" s="3">
        <v>45184</v>
      </c>
      <c r="J510" s="2" t="str">
        <f t="shared" ref="J510" si="807">B510</f>
        <v>JN-186/2023</v>
      </c>
      <c r="K510" s="18">
        <f>I510+30</f>
        <v>45214</v>
      </c>
      <c r="L510" s="4">
        <v>24327</v>
      </c>
      <c r="M510" s="4">
        <f>L510*25/100</f>
        <v>6081.75</v>
      </c>
      <c r="N510" s="4">
        <f t="shared" ref="N510" si="808">L510+M510</f>
        <v>30408.75</v>
      </c>
      <c r="O510" s="2" t="s">
        <v>105</v>
      </c>
      <c r="P510" s="15">
        <v>45212</v>
      </c>
      <c r="Q510" s="7">
        <f t="shared" si="806"/>
        <v>30408.75</v>
      </c>
      <c r="R510" s="223"/>
      <c r="S510" s="221"/>
      <c r="T510" s="222"/>
      <c r="U510" s="3"/>
      <c r="W510" s="13"/>
    </row>
    <row r="511" spans="2:23" s="224" customFormat="1" ht="24.95" customHeight="1" x14ac:dyDescent="0.25">
      <c r="B511" s="223" t="s">
        <v>787</v>
      </c>
      <c r="C511" s="223" t="s">
        <v>788</v>
      </c>
      <c r="D511" s="2" t="s">
        <v>789</v>
      </c>
      <c r="E511" s="223"/>
      <c r="F511" s="265" t="s">
        <v>39</v>
      </c>
      <c r="G511" s="265" t="s">
        <v>850</v>
      </c>
      <c r="H511" s="265"/>
      <c r="I511" s="3">
        <v>45198</v>
      </c>
      <c r="J511" s="2" t="str">
        <f t="shared" ref="J511" si="809">B511</f>
        <v>JN-187/2023</v>
      </c>
      <c r="K511" s="18">
        <f>I511+90</f>
        <v>45288</v>
      </c>
      <c r="L511" s="4">
        <v>14760</v>
      </c>
      <c r="M511" s="4">
        <f>L511*25/100</f>
        <v>3690</v>
      </c>
      <c r="N511" s="4">
        <f t="shared" ref="N511" si="810">L511+M511</f>
        <v>18450</v>
      </c>
      <c r="O511" s="2" t="s">
        <v>105</v>
      </c>
      <c r="P511" s="15">
        <v>45226</v>
      </c>
      <c r="Q511" s="7">
        <f t="shared" si="806"/>
        <v>18450</v>
      </c>
      <c r="R511" s="223"/>
      <c r="S511" s="221"/>
      <c r="T511" s="222"/>
      <c r="U511" s="3"/>
      <c r="W511" s="13"/>
    </row>
    <row r="512" spans="2:23" s="224" customFormat="1" ht="24.95" customHeight="1" x14ac:dyDescent="0.25">
      <c r="B512" s="223" t="s">
        <v>1479</v>
      </c>
      <c r="C512" s="223" t="s">
        <v>790</v>
      </c>
      <c r="D512" s="2" t="s">
        <v>791</v>
      </c>
      <c r="E512" s="223"/>
      <c r="F512" s="362" t="s">
        <v>39</v>
      </c>
      <c r="G512" s="223" t="s">
        <v>92</v>
      </c>
      <c r="H512" s="223"/>
      <c r="I512" s="3">
        <v>45177</v>
      </c>
      <c r="J512" s="2" t="str">
        <f t="shared" ref="J512" si="811">B512</f>
        <v>JN-188/2023 grupa 1</v>
      </c>
      <c r="K512" s="18">
        <v>45190</v>
      </c>
      <c r="L512" s="4">
        <v>10800</v>
      </c>
      <c r="M512" s="4">
        <f>L512*25/100</f>
        <v>2700</v>
      </c>
      <c r="N512" s="4">
        <f t="shared" ref="N512" si="812">L512+M512</f>
        <v>13500</v>
      </c>
      <c r="O512" s="2" t="s">
        <v>105</v>
      </c>
      <c r="P512" s="15">
        <f>K512</f>
        <v>45190</v>
      </c>
      <c r="Q512" s="7">
        <f t="shared" si="806"/>
        <v>13500</v>
      </c>
      <c r="R512" s="362"/>
      <c r="S512" s="420"/>
      <c r="T512" s="421"/>
      <c r="U512" s="3"/>
      <c r="W512" s="13"/>
    </row>
    <row r="513" spans="2:23" s="363" customFormat="1" ht="24.95" customHeight="1" x14ac:dyDescent="0.25">
      <c r="B513" s="362" t="s">
        <v>1480</v>
      </c>
      <c r="C513" s="362" t="s">
        <v>790</v>
      </c>
      <c r="D513" s="2" t="s">
        <v>791</v>
      </c>
      <c r="E513" s="362"/>
      <c r="F513" s="362" t="s">
        <v>39</v>
      </c>
      <c r="G513" s="362" t="s">
        <v>88</v>
      </c>
      <c r="H513" s="362"/>
      <c r="I513" s="3">
        <v>45194</v>
      </c>
      <c r="J513" s="2" t="str">
        <f t="shared" ref="J513" si="813">B513</f>
        <v>JN-188/2023 grupa 2</v>
      </c>
      <c r="K513" s="18">
        <v>45236</v>
      </c>
      <c r="L513" s="4">
        <v>2440.17</v>
      </c>
      <c r="M513" s="4">
        <f>L513*25/100</f>
        <v>610.04250000000002</v>
      </c>
      <c r="N513" s="4">
        <f t="shared" ref="N513" si="814">L513+M513</f>
        <v>3050.2125000000001</v>
      </c>
      <c r="O513" s="2" t="s">
        <v>105</v>
      </c>
      <c r="P513" s="15">
        <f>K513</f>
        <v>45236</v>
      </c>
      <c r="Q513" s="7">
        <f t="shared" si="806"/>
        <v>3050.2125000000001</v>
      </c>
      <c r="R513" s="362"/>
      <c r="S513" s="360"/>
      <c r="T513" s="361"/>
      <c r="U513" s="3"/>
      <c r="W513" s="13"/>
    </row>
    <row r="514" spans="2:23" s="224" customFormat="1" ht="24.95" customHeight="1" x14ac:dyDescent="0.25">
      <c r="B514" s="223" t="s">
        <v>792</v>
      </c>
      <c r="C514" s="223" t="s">
        <v>793</v>
      </c>
      <c r="D514" s="2" t="s">
        <v>527</v>
      </c>
      <c r="E514" s="223"/>
      <c r="F514" s="362" t="s">
        <v>39</v>
      </c>
      <c r="G514" s="223" t="s">
        <v>673</v>
      </c>
      <c r="H514" s="223"/>
      <c r="I514" s="3">
        <v>45177</v>
      </c>
      <c r="J514" s="2" t="str">
        <f t="shared" ref="J514" si="815">B514</f>
        <v>JN-189/2023</v>
      </c>
      <c r="K514" s="18">
        <v>45187</v>
      </c>
      <c r="L514" s="4">
        <v>5788.66</v>
      </c>
      <c r="M514" s="4">
        <v>901.34</v>
      </c>
      <c r="N514" s="4">
        <f t="shared" ref="N514" si="816">L514+M514</f>
        <v>6690</v>
      </c>
      <c r="O514" s="2" t="s">
        <v>105</v>
      </c>
      <c r="P514" s="15">
        <f>K514</f>
        <v>45187</v>
      </c>
      <c r="Q514" s="7">
        <f t="shared" si="806"/>
        <v>6690</v>
      </c>
      <c r="R514" s="223"/>
      <c r="S514" s="420"/>
      <c r="T514" s="421"/>
      <c r="U514" s="3"/>
      <c r="W514" s="13"/>
    </row>
    <row r="515" spans="2:23" s="224" customFormat="1" ht="24.95" customHeight="1" x14ac:dyDescent="0.25">
      <c r="B515" s="223" t="s">
        <v>817</v>
      </c>
      <c r="C515" s="223" t="s">
        <v>794</v>
      </c>
      <c r="D515" s="2" t="s">
        <v>527</v>
      </c>
      <c r="E515" s="223"/>
      <c r="F515" s="244" t="s">
        <v>39</v>
      </c>
      <c r="G515" s="244" t="s">
        <v>673</v>
      </c>
      <c r="H515" s="244"/>
      <c r="I515" s="3">
        <v>45173</v>
      </c>
      <c r="J515" s="2" t="str">
        <f t="shared" ref="J515" si="817">B515</f>
        <v>JN-190/2023 grupa 2</v>
      </c>
      <c r="K515" s="18">
        <v>45182</v>
      </c>
      <c r="L515" s="4">
        <v>6745.38</v>
      </c>
      <c r="M515" s="4">
        <v>1024.6300000000001</v>
      </c>
      <c r="N515" s="4">
        <f t="shared" ref="N515" si="818">L515+M515</f>
        <v>7770.01</v>
      </c>
      <c r="O515" s="2" t="s">
        <v>105</v>
      </c>
      <c r="P515" s="15">
        <f>K515</f>
        <v>45182</v>
      </c>
      <c r="Q515" s="7">
        <f t="shared" si="806"/>
        <v>7770.01</v>
      </c>
      <c r="R515" s="223"/>
      <c r="S515" s="221"/>
      <c r="T515" s="222"/>
      <c r="U515" s="3"/>
      <c r="W515" s="13"/>
    </row>
    <row r="516" spans="2:23" s="245" customFormat="1" ht="24.95" customHeight="1" x14ac:dyDescent="0.25">
      <c r="B516" s="244" t="s">
        <v>816</v>
      </c>
      <c r="C516" s="244" t="s">
        <v>794</v>
      </c>
      <c r="D516" s="2" t="s">
        <v>527</v>
      </c>
      <c r="E516" s="244"/>
      <c r="F516" s="244" t="s">
        <v>39</v>
      </c>
      <c r="G516" s="244" t="s">
        <v>818</v>
      </c>
      <c r="H516" s="244"/>
      <c r="I516" s="3">
        <v>45170</v>
      </c>
      <c r="J516" s="2" t="str">
        <f t="shared" ref="J516" si="819">B516</f>
        <v>JN-190/2023 grupa 1</v>
      </c>
      <c r="K516" s="18">
        <v>45173</v>
      </c>
      <c r="L516" s="4">
        <v>2931.44</v>
      </c>
      <c r="M516" s="4">
        <v>485.86</v>
      </c>
      <c r="N516" s="4">
        <f t="shared" ref="N516" si="820">L516+M516</f>
        <v>3417.3</v>
      </c>
      <c r="O516" s="2" t="s">
        <v>105</v>
      </c>
      <c r="P516" s="15">
        <f>K516</f>
        <v>45173</v>
      </c>
      <c r="Q516" s="7">
        <f t="shared" si="806"/>
        <v>3417.3</v>
      </c>
      <c r="R516" s="244"/>
      <c r="S516" s="242"/>
      <c r="T516" s="243"/>
      <c r="U516" s="3"/>
      <c r="W516" s="13"/>
    </row>
    <row r="517" spans="2:23" s="224" customFormat="1" ht="42.75" customHeight="1" x14ac:dyDescent="0.25">
      <c r="B517" s="348" t="s">
        <v>795</v>
      </c>
      <c r="C517" s="223" t="s">
        <v>796</v>
      </c>
      <c r="D517" s="2" t="s">
        <v>797</v>
      </c>
      <c r="E517" s="223"/>
      <c r="F517" s="223" t="s">
        <v>39</v>
      </c>
      <c r="G517" s="223" t="s">
        <v>798</v>
      </c>
      <c r="H517" s="223"/>
      <c r="I517" s="3">
        <v>45182</v>
      </c>
      <c r="J517" s="2" t="str">
        <f t="shared" ref="J517" si="821">B517</f>
        <v>JN-191/2023</v>
      </c>
      <c r="K517" s="18">
        <v>45183</v>
      </c>
      <c r="L517" s="4">
        <v>3185.38</v>
      </c>
      <c r="M517" s="4">
        <v>0</v>
      </c>
      <c r="N517" s="4">
        <f t="shared" ref="N517" si="822">L517+M517</f>
        <v>3185.38</v>
      </c>
      <c r="O517" s="2" t="s">
        <v>105</v>
      </c>
      <c r="P517" s="15"/>
      <c r="Q517" s="7"/>
      <c r="R517" s="223"/>
      <c r="S517" s="422"/>
      <c r="T517" s="423"/>
      <c r="U517" s="3"/>
      <c r="W517" s="13"/>
    </row>
    <row r="518" spans="2:23" s="224" customFormat="1" ht="24.95" customHeight="1" x14ac:dyDescent="0.25">
      <c r="B518" s="231" t="s">
        <v>802</v>
      </c>
      <c r="C518" s="231" t="s">
        <v>803</v>
      </c>
      <c r="D518" s="2" t="s">
        <v>717</v>
      </c>
      <c r="E518" s="223"/>
      <c r="F518" s="231" t="s">
        <v>39</v>
      </c>
      <c r="G518" s="231" t="s">
        <v>534</v>
      </c>
      <c r="H518" s="231"/>
      <c r="I518" s="3">
        <v>45188</v>
      </c>
      <c r="J518" s="2" t="str">
        <f t="shared" ref="J518" si="823">B518</f>
        <v>JN-192/2023</v>
      </c>
      <c r="K518" s="18">
        <v>45235</v>
      </c>
      <c r="L518" s="4">
        <v>7899</v>
      </c>
      <c r="M518" s="4">
        <v>0</v>
      </c>
      <c r="N518" s="4">
        <f t="shared" ref="N518" si="824">L518+M518</f>
        <v>7899</v>
      </c>
      <c r="O518" s="2" t="s">
        <v>105</v>
      </c>
      <c r="P518" s="15">
        <f t="shared" ref="P518:P525" si="825">K518</f>
        <v>45235</v>
      </c>
      <c r="Q518" s="7">
        <f t="shared" ref="Q518:Q524" si="826">N518</f>
        <v>7899</v>
      </c>
      <c r="R518" s="223"/>
      <c r="S518" s="221"/>
      <c r="T518" s="222"/>
      <c r="U518" s="3"/>
      <c r="W518" s="13"/>
    </row>
    <row r="519" spans="2:23" s="236" customFormat="1" ht="24.95" customHeight="1" x14ac:dyDescent="0.25">
      <c r="B519" s="235" t="s">
        <v>805</v>
      </c>
      <c r="C519" s="235" t="s">
        <v>806</v>
      </c>
      <c r="D519" s="2" t="s">
        <v>717</v>
      </c>
      <c r="E519" s="235"/>
      <c r="F519" s="249" t="s">
        <v>39</v>
      </c>
      <c r="G519" s="235" t="s">
        <v>827</v>
      </c>
      <c r="H519" s="235"/>
      <c r="I519" s="3">
        <v>45189</v>
      </c>
      <c r="J519" s="2" t="str">
        <f t="shared" ref="J519" si="827">B519</f>
        <v>JN-193/2023</v>
      </c>
      <c r="K519" s="18">
        <v>45190</v>
      </c>
      <c r="L519" s="4">
        <v>4814.7</v>
      </c>
      <c r="M519" s="4">
        <v>0</v>
      </c>
      <c r="N519" s="4">
        <f t="shared" ref="N519" si="828">L519+M519</f>
        <v>4814.7</v>
      </c>
      <c r="O519" s="2" t="s">
        <v>105</v>
      </c>
      <c r="P519" s="15">
        <f t="shared" si="825"/>
        <v>45190</v>
      </c>
      <c r="Q519" s="7">
        <f t="shared" si="826"/>
        <v>4814.7</v>
      </c>
      <c r="R519" s="235"/>
      <c r="S519" s="233"/>
      <c r="T519" s="234"/>
      <c r="U519" s="3"/>
      <c r="W519" s="13"/>
    </row>
    <row r="520" spans="2:23" s="236" customFormat="1" ht="24.95" customHeight="1" x14ac:dyDescent="0.25">
      <c r="B520" s="235" t="s">
        <v>888</v>
      </c>
      <c r="C520" s="235" t="s">
        <v>887</v>
      </c>
      <c r="D520" s="2" t="s">
        <v>717</v>
      </c>
      <c r="E520" s="235"/>
      <c r="F520" s="235" t="s">
        <v>39</v>
      </c>
      <c r="G520" s="235" t="s">
        <v>807</v>
      </c>
      <c r="H520" s="235"/>
      <c r="I520" s="3">
        <v>45190</v>
      </c>
      <c r="J520" s="2" t="str">
        <f t="shared" ref="J520" si="829">B520</f>
        <v>JN-194/2023 grupa 1</v>
      </c>
      <c r="K520" s="18">
        <v>45191</v>
      </c>
      <c r="L520" s="4">
        <v>8008.92</v>
      </c>
      <c r="M520" s="4">
        <v>0</v>
      </c>
      <c r="N520" s="4">
        <f t="shared" ref="N520" si="830">L520+M520</f>
        <v>8008.92</v>
      </c>
      <c r="O520" s="2" t="s">
        <v>105</v>
      </c>
      <c r="P520" s="15">
        <f t="shared" si="825"/>
        <v>45191</v>
      </c>
      <c r="Q520" s="7">
        <f t="shared" si="826"/>
        <v>8008.92</v>
      </c>
      <c r="R520" s="235"/>
      <c r="S520" s="233"/>
      <c r="T520" s="234"/>
      <c r="U520" s="3"/>
      <c r="W520" s="13"/>
    </row>
    <row r="521" spans="2:23" s="286" customFormat="1" ht="24.95" customHeight="1" x14ac:dyDescent="0.25">
      <c r="B521" s="285" t="s">
        <v>889</v>
      </c>
      <c r="C521" s="285" t="s">
        <v>887</v>
      </c>
      <c r="D521" s="2" t="s">
        <v>717</v>
      </c>
      <c r="E521" s="285"/>
      <c r="F521" s="285" t="s">
        <v>39</v>
      </c>
      <c r="G521" s="285" t="s">
        <v>534</v>
      </c>
      <c r="H521" s="285"/>
      <c r="I521" s="3">
        <v>45211</v>
      </c>
      <c r="J521" s="2" t="str">
        <f t="shared" ref="J521" si="831">B521</f>
        <v>JN-194/2023 grupa 2</v>
      </c>
      <c r="K521" s="18">
        <v>45236</v>
      </c>
      <c r="L521" s="4">
        <v>3169.5</v>
      </c>
      <c r="M521" s="4">
        <v>210.5</v>
      </c>
      <c r="N521" s="4">
        <f t="shared" ref="N521" si="832">L521+M521</f>
        <v>3380</v>
      </c>
      <c r="O521" s="2" t="s">
        <v>105</v>
      </c>
      <c r="P521" s="15">
        <f t="shared" ref="P521" si="833">K521</f>
        <v>45236</v>
      </c>
      <c r="Q521" s="7">
        <f t="shared" ref="Q521" si="834">N521</f>
        <v>3380</v>
      </c>
      <c r="R521" s="285"/>
      <c r="S521" s="283"/>
      <c r="T521" s="284"/>
      <c r="U521" s="3"/>
      <c r="W521" s="13"/>
    </row>
    <row r="522" spans="2:23" s="241" customFormat="1" ht="24.95" customHeight="1" x14ac:dyDescent="0.25">
      <c r="B522" s="240" t="s">
        <v>866</v>
      </c>
      <c r="C522" s="240" t="s">
        <v>811</v>
      </c>
      <c r="D522" s="2" t="s">
        <v>812</v>
      </c>
      <c r="E522" s="240"/>
      <c r="F522" s="272" t="s">
        <v>39</v>
      </c>
      <c r="G522" s="272" t="s">
        <v>43</v>
      </c>
      <c r="H522" s="272"/>
      <c r="I522" s="3">
        <v>45195</v>
      </c>
      <c r="J522" s="2" t="str">
        <f t="shared" ref="J522" si="835">B522</f>
        <v>JN-195/2023 grupa 1</v>
      </c>
      <c r="K522" s="18">
        <v>45196</v>
      </c>
      <c r="L522" s="4">
        <v>2300</v>
      </c>
      <c r="M522" s="4">
        <f>L522*25/100</f>
        <v>575</v>
      </c>
      <c r="N522" s="4">
        <f t="shared" ref="N522" si="836">L522+M522</f>
        <v>2875</v>
      </c>
      <c r="O522" s="2" t="s">
        <v>105</v>
      </c>
      <c r="P522" s="15">
        <f t="shared" si="825"/>
        <v>45196</v>
      </c>
      <c r="Q522" s="7">
        <f t="shared" si="826"/>
        <v>2875</v>
      </c>
      <c r="R522" s="240"/>
      <c r="S522" s="238"/>
      <c r="T522" s="239"/>
      <c r="U522" s="3"/>
      <c r="W522" s="13"/>
    </row>
    <row r="523" spans="2:23" s="273" customFormat="1" ht="24.95" customHeight="1" x14ac:dyDescent="0.25">
      <c r="B523" s="272" t="s">
        <v>867</v>
      </c>
      <c r="C523" s="272" t="s">
        <v>811</v>
      </c>
      <c r="D523" s="2" t="s">
        <v>812</v>
      </c>
      <c r="E523" s="272"/>
      <c r="F523" s="272" t="s">
        <v>39</v>
      </c>
      <c r="G523" s="272" t="s">
        <v>849</v>
      </c>
      <c r="H523" s="272"/>
      <c r="I523" s="3">
        <v>45205</v>
      </c>
      <c r="J523" s="2" t="str">
        <f t="shared" ref="J523" si="837">B523</f>
        <v>JN-195/2023 grupa 2</v>
      </c>
      <c r="K523" s="18">
        <v>45222</v>
      </c>
      <c r="L523" s="4">
        <v>2120</v>
      </c>
      <c r="M523" s="4">
        <f>L523*25/100</f>
        <v>530</v>
      </c>
      <c r="N523" s="4">
        <f t="shared" ref="N523" si="838">L523+M523</f>
        <v>2650</v>
      </c>
      <c r="O523" s="2" t="s">
        <v>105</v>
      </c>
      <c r="P523" s="15">
        <f t="shared" si="825"/>
        <v>45222</v>
      </c>
      <c r="Q523" s="7">
        <f t="shared" si="826"/>
        <v>2650</v>
      </c>
      <c r="R523" s="272"/>
      <c r="S523" s="270"/>
      <c r="T523" s="271"/>
      <c r="U523" s="3"/>
      <c r="W523" s="13"/>
    </row>
    <row r="524" spans="2:23" s="241" customFormat="1" ht="24.95" customHeight="1" x14ac:dyDescent="0.25">
      <c r="B524" s="240" t="s">
        <v>813</v>
      </c>
      <c r="C524" s="240" t="s">
        <v>814</v>
      </c>
      <c r="D524" s="2" t="s">
        <v>815</v>
      </c>
      <c r="E524" s="240"/>
      <c r="F524" s="249" t="s">
        <v>39</v>
      </c>
      <c r="G524" s="249" t="s">
        <v>828</v>
      </c>
      <c r="H524" s="249"/>
      <c r="I524" s="3">
        <v>45195</v>
      </c>
      <c r="J524" s="2" t="str">
        <f t="shared" ref="J524" si="839">B524</f>
        <v>JN-196/2023</v>
      </c>
      <c r="K524" s="18">
        <v>45196</v>
      </c>
      <c r="L524" s="4">
        <v>3323.46</v>
      </c>
      <c r="M524" s="4">
        <v>0</v>
      </c>
      <c r="N524" s="4">
        <f t="shared" ref="N524:N525" si="840">L524+M524</f>
        <v>3323.46</v>
      </c>
      <c r="O524" s="2" t="s">
        <v>105</v>
      </c>
      <c r="P524" s="15">
        <f t="shared" si="825"/>
        <v>45196</v>
      </c>
      <c r="Q524" s="7">
        <f t="shared" si="826"/>
        <v>3323.46</v>
      </c>
      <c r="R524" s="240"/>
      <c r="S524" s="238"/>
      <c r="T524" s="239"/>
      <c r="U524" s="3"/>
      <c r="W524" s="13"/>
    </row>
    <row r="525" spans="2:23" s="245" customFormat="1" ht="24.95" customHeight="1" x14ac:dyDescent="0.25">
      <c r="B525" s="374" t="s">
        <v>819</v>
      </c>
      <c r="C525" s="244" t="s">
        <v>820</v>
      </c>
      <c r="D525" s="2" t="s">
        <v>391</v>
      </c>
      <c r="E525" s="244"/>
      <c r="F525" s="244" t="s">
        <v>39</v>
      </c>
      <c r="G525" s="381" t="s">
        <v>1501</v>
      </c>
      <c r="H525" s="381"/>
      <c r="I525" s="382">
        <v>45274</v>
      </c>
      <c r="J525" s="383" t="s">
        <v>819</v>
      </c>
      <c r="K525" s="384">
        <v>45336</v>
      </c>
      <c r="L525" s="380">
        <v>20250</v>
      </c>
      <c r="M525" s="380">
        <f>L525*25/100</f>
        <v>5062.5</v>
      </c>
      <c r="N525" s="380">
        <f t="shared" si="840"/>
        <v>25312.5</v>
      </c>
      <c r="O525" s="383" t="s">
        <v>105</v>
      </c>
      <c r="P525" s="379">
        <f t="shared" si="825"/>
        <v>45336</v>
      </c>
      <c r="Q525" s="7"/>
      <c r="R525" s="244"/>
      <c r="S525" s="242"/>
      <c r="T525" s="399" t="s">
        <v>1498</v>
      </c>
      <c r="U525" s="3"/>
      <c r="W525" s="13">
        <v>0</v>
      </c>
    </row>
    <row r="526" spans="2:23" s="376" customFormat="1" ht="24.95" customHeight="1" x14ac:dyDescent="0.25">
      <c r="B526" s="348" t="s">
        <v>821</v>
      </c>
      <c r="C526" s="374" t="s">
        <v>822</v>
      </c>
      <c r="D526" s="2" t="s">
        <v>699</v>
      </c>
      <c r="E526" s="374"/>
      <c r="F526" s="381" t="s">
        <v>39</v>
      </c>
      <c r="G526" s="381" t="s">
        <v>1492</v>
      </c>
      <c r="H526" s="381"/>
      <c r="I526" s="382" t="s">
        <v>1493</v>
      </c>
      <c r="J526" s="383" t="s">
        <v>821</v>
      </c>
      <c r="K526" s="384">
        <v>45270</v>
      </c>
      <c r="L526" s="380">
        <v>8397.41</v>
      </c>
      <c r="M526" s="380">
        <v>0</v>
      </c>
      <c r="N526" s="380">
        <v>8397.41</v>
      </c>
      <c r="O526" s="383" t="s">
        <v>184</v>
      </c>
      <c r="P526" s="379">
        <v>45243</v>
      </c>
      <c r="Q526" s="380">
        <v>8397.41</v>
      </c>
      <c r="R526" s="381" t="s">
        <v>1494</v>
      </c>
      <c r="S526" s="372"/>
      <c r="T526" s="399" t="s">
        <v>1502</v>
      </c>
      <c r="U526" s="3"/>
      <c r="W526" s="13">
        <v>0</v>
      </c>
    </row>
    <row r="527" spans="2:23" s="245" customFormat="1" ht="24.95" customHeight="1" x14ac:dyDescent="0.25">
      <c r="B527" s="244" t="s">
        <v>1023</v>
      </c>
      <c r="C527" s="244" t="s">
        <v>823</v>
      </c>
      <c r="D527" s="2" t="s">
        <v>1024</v>
      </c>
      <c r="E527" s="244"/>
      <c r="F527" s="244" t="s">
        <v>39</v>
      </c>
      <c r="G527" s="244" t="s">
        <v>1025</v>
      </c>
      <c r="H527" s="244"/>
      <c r="I527" s="3">
        <v>45211</v>
      </c>
      <c r="J527" s="2" t="str">
        <f t="shared" ref="J527" si="841">B527</f>
        <v>JN-199/2023 grupa 1</v>
      </c>
      <c r="K527" s="18">
        <v>45215</v>
      </c>
      <c r="L527" s="4">
        <v>1100</v>
      </c>
      <c r="M527" s="4">
        <f>L527*25/100</f>
        <v>275</v>
      </c>
      <c r="N527" s="4">
        <f t="shared" ref="N527" si="842">L527+M527</f>
        <v>1375</v>
      </c>
      <c r="O527" s="2" t="s">
        <v>105</v>
      </c>
      <c r="P527" s="15">
        <f t="shared" ref="P527" si="843">K527</f>
        <v>45215</v>
      </c>
      <c r="Q527" s="7">
        <f t="shared" ref="Q527" si="844">N527</f>
        <v>1375</v>
      </c>
      <c r="R527" s="244"/>
      <c r="S527" s="242"/>
      <c r="T527" s="243"/>
      <c r="U527" s="3"/>
      <c r="W527" s="13"/>
    </row>
    <row r="528" spans="2:23" s="324" customFormat="1" ht="24.95" customHeight="1" x14ac:dyDescent="0.25">
      <c r="B528" s="323" t="s">
        <v>1026</v>
      </c>
      <c r="C528" s="323" t="s">
        <v>823</v>
      </c>
      <c r="D528" s="2" t="s">
        <v>1024</v>
      </c>
      <c r="E528" s="323"/>
      <c r="F528" s="323" t="s">
        <v>39</v>
      </c>
      <c r="G528" s="323" t="s">
        <v>1025</v>
      </c>
      <c r="H528" s="323"/>
      <c r="I528" s="3">
        <v>45202</v>
      </c>
      <c r="J528" s="2" t="str">
        <f t="shared" ref="J528" si="845">B528</f>
        <v>JN-199/2023 grupa 2</v>
      </c>
      <c r="K528" s="18">
        <v>45204</v>
      </c>
      <c r="L528" s="4">
        <v>2814.4</v>
      </c>
      <c r="M528" s="4">
        <f>L528*25/100</f>
        <v>703.6</v>
      </c>
      <c r="N528" s="4">
        <f t="shared" ref="N528" si="846">L528+M528</f>
        <v>3518</v>
      </c>
      <c r="O528" s="2" t="s">
        <v>105</v>
      </c>
      <c r="P528" s="15">
        <f t="shared" ref="P528" si="847">K528</f>
        <v>45204</v>
      </c>
      <c r="Q528" s="7">
        <f t="shared" ref="Q528" si="848">N528</f>
        <v>3518</v>
      </c>
      <c r="R528" s="323"/>
      <c r="S528" s="321"/>
      <c r="T528" s="322"/>
      <c r="U528" s="3"/>
      <c r="W528" s="13"/>
    </row>
    <row r="529" spans="2:23" s="324" customFormat="1" ht="24.95" customHeight="1" x14ac:dyDescent="0.25">
      <c r="B529" s="323" t="s">
        <v>1027</v>
      </c>
      <c r="C529" s="323" t="s">
        <v>823</v>
      </c>
      <c r="D529" s="2" t="s">
        <v>1024</v>
      </c>
      <c r="E529" s="323"/>
      <c r="F529" s="323" t="s">
        <v>39</v>
      </c>
      <c r="G529" s="323" t="s">
        <v>1028</v>
      </c>
      <c r="H529" s="323"/>
      <c r="I529" s="3">
        <v>45205</v>
      </c>
      <c r="J529" s="2" t="str">
        <f t="shared" ref="J529" si="849">B529</f>
        <v>JN-199/2023 grupa 3</v>
      </c>
      <c r="K529" s="18">
        <v>45205</v>
      </c>
      <c r="L529" s="4">
        <v>948.02</v>
      </c>
      <c r="M529" s="4">
        <f>L529*25/100</f>
        <v>237.005</v>
      </c>
      <c r="N529" s="4">
        <f t="shared" ref="N529" si="850">L529+M529</f>
        <v>1185.0250000000001</v>
      </c>
      <c r="O529" s="2" t="s">
        <v>105</v>
      </c>
      <c r="P529" s="15">
        <f t="shared" ref="P529" si="851">K529</f>
        <v>45205</v>
      </c>
      <c r="Q529" s="7">
        <f t="shared" ref="Q529" si="852">N529</f>
        <v>1185.0250000000001</v>
      </c>
      <c r="R529" s="323"/>
      <c r="S529" s="321"/>
      <c r="T529" s="322"/>
      <c r="U529" s="3"/>
      <c r="W529" s="13"/>
    </row>
    <row r="530" spans="2:23" s="210" customFormat="1" ht="24.95" customHeight="1" x14ac:dyDescent="0.25">
      <c r="B530" s="209" t="s">
        <v>824</v>
      </c>
      <c r="C530" s="209" t="s">
        <v>825</v>
      </c>
      <c r="D530" s="2" t="s">
        <v>797</v>
      </c>
      <c r="E530" s="209"/>
      <c r="F530" s="282" t="s">
        <v>39</v>
      </c>
      <c r="G530" s="282" t="s">
        <v>886</v>
      </c>
      <c r="H530" s="282"/>
      <c r="I530" s="3">
        <v>45204</v>
      </c>
      <c r="J530" s="2" t="str">
        <f t="shared" ref="J530" si="853">B530</f>
        <v>JN-200/2023</v>
      </c>
      <c r="K530" s="18">
        <v>45236</v>
      </c>
      <c r="L530" s="4">
        <v>3981.68</v>
      </c>
      <c r="M530" s="4">
        <f>L530*25/100</f>
        <v>995.42</v>
      </c>
      <c r="N530" s="4">
        <f t="shared" ref="N530" si="854">L530+M530</f>
        <v>4977.0999999999995</v>
      </c>
      <c r="O530" s="2" t="s">
        <v>184</v>
      </c>
      <c r="P530" s="15">
        <f t="shared" ref="P530" si="855">K530</f>
        <v>45236</v>
      </c>
      <c r="Q530" s="7">
        <f t="shared" ref="Q530" si="856">N530</f>
        <v>4977.0999999999995</v>
      </c>
      <c r="R530" s="209"/>
      <c r="S530" s="207"/>
      <c r="T530" s="208"/>
      <c r="U530" s="3"/>
      <c r="W530" s="13"/>
    </row>
    <row r="531" spans="2:23" s="255" customFormat="1" ht="24.95" customHeight="1" x14ac:dyDescent="0.25">
      <c r="B531" s="254" t="s">
        <v>844</v>
      </c>
      <c r="C531" s="254" t="s">
        <v>832</v>
      </c>
      <c r="D531" s="2" t="s">
        <v>527</v>
      </c>
      <c r="E531" s="254"/>
      <c r="F531" s="258" t="s">
        <v>39</v>
      </c>
      <c r="G531" s="258" t="s">
        <v>673</v>
      </c>
      <c r="H531" s="258"/>
      <c r="I531" s="3">
        <v>45195</v>
      </c>
      <c r="J531" s="2" t="str">
        <f t="shared" ref="J531" si="857">B531</f>
        <v>JN-201/2023 grupa 1</v>
      </c>
      <c r="K531" s="18">
        <v>45199</v>
      </c>
      <c r="L531" s="4">
        <v>6538.8</v>
      </c>
      <c r="M531" s="4">
        <v>961.2</v>
      </c>
      <c r="N531" s="4">
        <f t="shared" ref="N531" si="858">L531+M531</f>
        <v>7500</v>
      </c>
      <c r="O531" s="2" t="s">
        <v>105</v>
      </c>
      <c r="P531" s="15">
        <f>K531</f>
        <v>45199</v>
      </c>
      <c r="Q531" s="7">
        <f t="shared" ref="Q531:Q542" si="859">N531</f>
        <v>7500</v>
      </c>
      <c r="R531" s="254"/>
      <c r="S531" s="252"/>
      <c r="T531" s="253"/>
      <c r="U531" s="3"/>
      <c r="W531" s="13"/>
    </row>
    <row r="532" spans="2:23" s="259" customFormat="1" ht="24.95" customHeight="1" x14ac:dyDescent="0.25">
      <c r="B532" s="258" t="s">
        <v>845</v>
      </c>
      <c r="C532" s="258" t="s">
        <v>832</v>
      </c>
      <c r="D532" s="2" t="s">
        <v>527</v>
      </c>
      <c r="E532" s="258"/>
      <c r="F532" s="258" t="s">
        <v>39</v>
      </c>
      <c r="G532" s="258" t="s">
        <v>673</v>
      </c>
      <c r="H532" s="258"/>
      <c r="I532" s="3">
        <v>45195</v>
      </c>
      <c r="J532" s="2" t="str">
        <f t="shared" ref="J532" si="860">B532</f>
        <v>JN-201/2023 grupa 2</v>
      </c>
      <c r="K532" s="18">
        <v>45199</v>
      </c>
      <c r="L532" s="4">
        <v>1026.97</v>
      </c>
      <c r="M532" s="4">
        <v>168.51</v>
      </c>
      <c r="N532" s="4">
        <f t="shared" ref="N532" si="861">L532+M532</f>
        <v>1195.48</v>
      </c>
      <c r="O532" s="2" t="s">
        <v>105</v>
      </c>
      <c r="P532" s="15">
        <f>K532</f>
        <v>45199</v>
      </c>
      <c r="Q532" s="7">
        <f t="shared" si="859"/>
        <v>1195.48</v>
      </c>
      <c r="R532" s="258"/>
      <c r="S532" s="256"/>
      <c r="T532" s="257"/>
      <c r="U532" s="3"/>
      <c r="W532" s="13"/>
    </row>
    <row r="533" spans="2:23" s="255" customFormat="1" ht="24.95" customHeight="1" x14ac:dyDescent="0.25">
      <c r="B533" s="254" t="s">
        <v>833</v>
      </c>
      <c r="C533" s="254" t="s">
        <v>834</v>
      </c>
      <c r="D533" s="2" t="s">
        <v>835</v>
      </c>
      <c r="E533" s="254"/>
      <c r="F533" s="254" t="s">
        <v>39</v>
      </c>
      <c r="G533" s="254" t="s">
        <v>843</v>
      </c>
      <c r="H533" s="254"/>
      <c r="I533" s="3">
        <v>45210</v>
      </c>
      <c r="J533" s="2" t="str">
        <f t="shared" ref="J533" si="862">B533</f>
        <v>JN-202/2023</v>
      </c>
      <c r="K533" s="18">
        <v>45210</v>
      </c>
      <c r="L533" s="4">
        <v>12817</v>
      </c>
      <c r="M533" s="4">
        <f>L533*25/100</f>
        <v>3204.25</v>
      </c>
      <c r="N533" s="4">
        <f t="shared" ref="N533" si="863">L533+M533</f>
        <v>16021.25</v>
      </c>
      <c r="O533" s="2" t="s">
        <v>184</v>
      </c>
      <c r="P533" s="15">
        <v>45198</v>
      </c>
      <c r="Q533" s="7">
        <f t="shared" si="859"/>
        <v>16021.25</v>
      </c>
      <c r="R533" s="254"/>
      <c r="S533" s="252"/>
      <c r="T533" s="253"/>
      <c r="U533" s="3"/>
      <c r="W533" s="13"/>
    </row>
    <row r="534" spans="2:23" s="255" customFormat="1" ht="24.95" customHeight="1" x14ac:dyDescent="0.25">
      <c r="B534" s="254" t="s">
        <v>836</v>
      </c>
      <c r="C534" s="254" t="s">
        <v>837</v>
      </c>
      <c r="D534" s="2" t="s">
        <v>252</v>
      </c>
      <c r="E534" s="254"/>
      <c r="F534" s="272" t="s">
        <v>39</v>
      </c>
      <c r="G534" s="272" t="s">
        <v>865</v>
      </c>
      <c r="H534" s="272"/>
      <c r="I534" s="3">
        <v>45205</v>
      </c>
      <c r="J534" s="2" t="str">
        <f t="shared" ref="J534" si="864">B534</f>
        <v>JN-203/2023</v>
      </c>
      <c r="K534" s="18">
        <v>45230</v>
      </c>
      <c r="L534" s="4">
        <v>5752.24</v>
      </c>
      <c r="M534" s="4">
        <v>247.76</v>
      </c>
      <c r="N534" s="4">
        <f t="shared" ref="N534" si="865">L534+M534</f>
        <v>6000</v>
      </c>
      <c r="O534" s="2" t="s">
        <v>105</v>
      </c>
      <c r="P534" s="15">
        <f>K534</f>
        <v>45230</v>
      </c>
      <c r="Q534" s="7">
        <f t="shared" si="859"/>
        <v>6000</v>
      </c>
      <c r="R534" s="254"/>
      <c r="S534" s="252"/>
      <c r="T534" s="253"/>
      <c r="U534" s="3"/>
      <c r="W534" s="13"/>
    </row>
    <row r="535" spans="2:23" s="245" customFormat="1" ht="24.95" customHeight="1" x14ac:dyDescent="0.25">
      <c r="B535" s="244" t="s">
        <v>838</v>
      </c>
      <c r="C535" s="244" t="s">
        <v>839</v>
      </c>
      <c r="D535" s="2" t="s">
        <v>812</v>
      </c>
      <c r="E535" s="244"/>
      <c r="F535" s="260" t="s">
        <v>39</v>
      </c>
      <c r="G535" s="260" t="s">
        <v>846</v>
      </c>
      <c r="H535" s="260"/>
      <c r="I535" s="3">
        <v>45196</v>
      </c>
      <c r="J535" s="2" t="str">
        <f t="shared" ref="J535:J536" si="866">B535</f>
        <v>JN-204/2023</v>
      </c>
      <c r="K535" s="18">
        <v>45198</v>
      </c>
      <c r="L535" s="4">
        <v>5000</v>
      </c>
      <c r="M535" s="4">
        <f>L535*25/100</f>
        <v>1250</v>
      </c>
      <c r="N535" s="4">
        <f t="shared" ref="N535:N536" si="867">L535+M535</f>
        <v>6250</v>
      </c>
      <c r="O535" s="2" t="s">
        <v>105</v>
      </c>
      <c r="P535" s="15">
        <v>45198</v>
      </c>
      <c r="Q535" s="7">
        <f t="shared" si="859"/>
        <v>6250</v>
      </c>
      <c r="R535" s="244"/>
      <c r="S535" s="242"/>
      <c r="T535" s="243"/>
      <c r="U535" s="3"/>
      <c r="W535" s="13"/>
    </row>
    <row r="536" spans="2:23" s="255" customFormat="1" ht="24.95" customHeight="1" x14ac:dyDescent="0.25">
      <c r="B536" s="254" t="s">
        <v>840</v>
      </c>
      <c r="C536" s="254" t="s">
        <v>841</v>
      </c>
      <c r="D536" s="2" t="s">
        <v>842</v>
      </c>
      <c r="E536" s="254"/>
      <c r="F536" s="351" t="s">
        <v>39</v>
      </c>
      <c r="G536" s="254" t="s">
        <v>1393</v>
      </c>
      <c r="H536" s="254"/>
      <c r="I536" s="3">
        <v>45175</v>
      </c>
      <c r="J536" s="2" t="str">
        <f t="shared" si="866"/>
        <v>JN-205/2023</v>
      </c>
      <c r="K536" s="18">
        <v>45258</v>
      </c>
      <c r="L536" s="4">
        <v>6079</v>
      </c>
      <c r="M536" s="4">
        <f>L536*25/100</f>
        <v>1519.75</v>
      </c>
      <c r="N536" s="4">
        <f t="shared" si="867"/>
        <v>7598.75</v>
      </c>
      <c r="O536" s="2" t="s">
        <v>105</v>
      </c>
      <c r="P536" s="15">
        <f t="shared" ref="P536:P541" si="868">K536</f>
        <v>45258</v>
      </c>
      <c r="Q536" s="7">
        <f t="shared" si="859"/>
        <v>7598.75</v>
      </c>
      <c r="R536" s="254"/>
      <c r="S536" s="252"/>
      <c r="T536" s="253"/>
      <c r="U536" s="3"/>
      <c r="W536" s="13"/>
    </row>
    <row r="537" spans="2:23" s="269" customFormat="1" ht="24.95" customHeight="1" x14ac:dyDescent="0.25">
      <c r="B537" s="268" t="s">
        <v>851</v>
      </c>
      <c r="C537" s="268" t="s">
        <v>852</v>
      </c>
      <c r="D537" s="2" t="s">
        <v>527</v>
      </c>
      <c r="E537" s="268"/>
      <c r="F537" s="268" t="s">
        <v>39</v>
      </c>
      <c r="G537" s="268" t="s">
        <v>673</v>
      </c>
      <c r="H537" s="268"/>
      <c r="I537" s="3">
        <v>45210</v>
      </c>
      <c r="J537" s="2" t="str">
        <f t="shared" ref="J537" si="869">B537</f>
        <v>JN-206/2023</v>
      </c>
      <c r="K537" s="18">
        <v>45215</v>
      </c>
      <c r="L537" s="4">
        <v>9582.9599999999991</v>
      </c>
      <c r="M537" s="4">
        <v>1417.04</v>
      </c>
      <c r="N537" s="4">
        <f t="shared" ref="N537" si="870">L537+M537</f>
        <v>11000</v>
      </c>
      <c r="O537" s="2" t="s">
        <v>105</v>
      </c>
      <c r="P537" s="15">
        <f t="shared" si="868"/>
        <v>45215</v>
      </c>
      <c r="Q537" s="7">
        <f t="shared" si="859"/>
        <v>11000</v>
      </c>
      <c r="R537" s="268"/>
      <c r="S537" s="266"/>
      <c r="T537" s="267"/>
      <c r="U537" s="3"/>
      <c r="W537" s="13"/>
    </row>
    <row r="538" spans="2:23" s="269" customFormat="1" ht="24.95" customHeight="1" x14ac:dyDescent="0.25">
      <c r="B538" s="268" t="s">
        <v>853</v>
      </c>
      <c r="C538" s="268" t="s">
        <v>854</v>
      </c>
      <c r="D538" s="2" t="s">
        <v>855</v>
      </c>
      <c r="E538" s="268"/>
      <c r="F538" s="268" t="s">
        <v>39</v>
      </c>
      <c r="G538" s="268" t="s">
        <v>1037</v>
      </c>
      <c r="H538" s="268"/>
      <c r="I538" s="3">
        <v>45217</v>
      </c>
      <c r="J538" s="2" t="str">
        <f t="shared" ref="J538" si="871">B538</f>
        <v>JN-207/2023</v>
      </c>
      <c r="K538" s="18">
        <v>45280</v>
      </c>
      <c r="L538" s="4">
        <v>3380</v>
      </c>
      <c r="M538" s="4">
        <v>0</v>
      </c>
      <c r="N538" s="4">
        <f t="shared" ref="N538" si="872">L538+M538</f>
        <v>3380</v>
      </c>
      <c r="O538" s="2" t="s">
        <v>105</v>
      </c>
      <c r="P538" s="15">
        <f t="shared" si="868"/>
        <v>45280</v>
      </c>
      <c r="Q538" s="7">
        <f t="shared" si="859"/>
        <v>3380</v>
      </c>
      <c r="R538" s="268"/>
      <c r="S538" s="266"/>
      <c r="T538" s="267"/>
      <c r="U538" s="3"/>
      <c r="W538" s="13"/>
    </row>
    <row r="539" spans="2:23" s="269" customFormat="1" ht="24.95" customHeight="1" x14ac:dyDescent="0.25">
      <c r="B539" s="268" t="s">
        <v>856</v>
      </c>
      <c r="C539" s="268" t="s">
        <v>857</v>
      </c>
      <c r="D539" s="2" t="s">
        <v>858</v>
      </c>
      <c r="E539" s="268"/>
      <c r="F539" s="323" t="s">
        <v>39</v>
      </c>
      <c r="G539" s="323" t="s">
        <v>1029</v>
      </c>
      <c r="H539" s="323"/>
      <c r="I539" s="3">
        <v>45232</v>
      </c>
      <c r="J539" s="2" t="str">
        <f t="shared" ref="J539" si="873">B539</f>
        <v>JN-208/2023</v>
      </c>
      <c r="K539" s="18">
        <v>45233</v>
      </c>
      <c r="L539" s="4">
        <v>10600</v>
      </c>
      <c r="M539" s="4">
        <f>L539*25/100</f>
        <v>2650</v>
      </c>
      <c r="N539" s="4">
        <f t="shared" ref="N539" si="874">L539+M539</f>
        <v>13250</v>
      </c>
      <c r="O539" s="2" t="s">
        <v>105</v>
      </c>
      <c r="P539" s="15">
        <f t="shared" si="868"/>
        <v>45233</v>
      </c>
      <c r="Q539" s="7">
        <f t="shared" si="859"/>
        <v>13250</v>
      </c>
      <c r="R539" s="268"/>
      <c r="S539" s="266"/>
      <c r="T539" s="267"/>
      <c r="U539" s="3"/>
      <c r="W539" s="13"/>
    </row>
    <row r="540" spans="2:23" s="269" customFormat="1" ht="24.95" customHeight="1" x14ac:dyDescent="0.25">
      <c r="B540" s="268" t="s">
        <v>859</v>
      </c>
      <c r="C540" s="268" t="s">
        <v>860</v>
      </c>
      <c r="D540" s="2" t="s">
        <v>861</v>
      </c>
      <c r="E540" s="268"/>
      <c r="F540" s="351" t="s">
        <v>39</v>
      </c>
      <c r="G540" s="351" t="s">
        <v>1395</v>
      </c>
      <c r="H540" s="351"/>
      <c r="I540" s="3">
        <v>45230</v>
      </c>
      <c r="J540" s="2" t="str">
        <f t="shared" ref="J540" si="875">B540</f>
        <v>JN-209/2023</v>
      </c>
      <c r="K540" s="18">
        <v>45251</v>
      </c>
      <c r="L540" s="4">
        <v>7945</v>
      </c>
      <c r="M540" s="4">
        <v>0</v>
      </c>
      <c r="N540" s="4">
        <f t="shared" ref="N540" si="876">L540+M540</f>
        <v>7945</v>
      </c>
      <c r="O540" s="2" t="s">
        <v>105</v>
      </c>
      <c r="P540" s="15">
        <f t="shared" si="868"/>
        <v>45251</v>
      </c>
      <c r="Q540" s="7">
        <f t="shared" si="859"/>
        <v>7945</v>
      </c>
      <c r="R540" s="268"/>
      <c r="S540" s="266"/>
      <c r="T540" s="267"/>
      <c r="U540" s="3"/>
      <c r="W540" s="13"/>
    </row>
    <row r="541" spans="2:23" s="312" customFormat="1" ht="24.95" customHeight="1" x14ac:dyDescent="0.25">
      <c r="B541" s="311" t="s">
        <v>982</v>
      </c>
      <c r="C541" s="311" t="s">
        <v>862</v>
      </c>
      <c r="D541" s="2" t="s">
        <v>508</v>
      </c>
      <c r="E541" s="311"/>
      <c r="F541" s="311" t="s">
        <v>39</v>
      </c>
      <c r="G541" s="311" t="s">
        <v>43</v>
      </c>
      <c r="H541" s="311"/>
      <c r="I541" s="3">
        <v>45232</v>
      </c>
      <c r="J541" s="2" t="str">
        <f t="shared" ref="J541" si="877">B541</f>
        <v>JN-210/2023 grupa 1</v>
      </c>
      <c r="K541" s="18">
        <v>45237</v>
      </c>
      <c r="L541" s="4">
        <v>8000</v>
      </c>
      <c r="M541" s="4">
        <f>L541*25/100</f>
        <v>2000</v>
      </c>
      <c r="N541" s="4">
        <f t="shared" ref="N541" si="878">L541+M541</f>
        <v>10000</v>
      </c>
      <c r="O541" s="2" t="s">
        <v>105</v>
      </c>
      <c r="P541" s="15">
        <f t="shared" si="868"/>
        <v>45237</v>
      </c>
      <c r="Q541" s="7">
        <f t="shared" si="859"/>
        <v>10000</v>
      </c>
      <c r="R541" s="311"/>
      <c r="S541" s="309"/>
      <c r="T541" s="310"/>
      <c r="U541" s="3"/>
      <c r="W541" s="13"/>
    </row>
    <row r="542" spans="2:23" s="269" customFormat="1" ht="24.95" customHeight="1" x14ac:dyDescent="0.25">
      <c r="B542" s="268" t="s">
        <v>981</v>
      </c>
      <c r="C542" s="268" t="s">
        <v>862</v>
      </c>
      <c r="D542" s="2" t="s">
        <v>508</v>
      </c>
      <c r="E542" s="268"/>
      <c r="F542" s="311" t="s">
        <v>39</v>
      </c>
      <c r="G542" s="311" t="s">
        <v>43</v>
      </c>
      <c r="H542" s="311"/>
      <c r="I542" s="3">
        <v>45273</v>
      </c>
      <c r="J542" s="2" t="str">
        <f t="shared" ref="J542:J543" si="879">B542</f>
        <v>JN-210/2023 grupa 2</v>
      </c>
      <c r="K542" s="18">
        <v>45322</v>
      </c>
      <c r="L542" s="4">
        <v>13678</v>
      </c>
      <c r="M542" s="4">
        <f>L542*25/100</f>
        <v>3419.5</v>
      </c>
      <c r="N542" s="4">
        <f t="shared" ref="N542" si="880">L542+M542</f>
        <v>17097.5</v>
      </c>
      <c r="O542" s="2" t="s">
        <v>105</v>
      </c>
      <c r="P542" s="15">
        <v>45322</v>
      </c>
      <c r="Q542" s="7">
        <f t="shared" si="859"/>
        <v>17097.5</v>
      </c>
      <c r="R542" s="268"/>
      <c r="S542" s="420"/>
      <c r="T542" s="421"/>
      <c r="U542" s="3"/>
      <c r="W542" s="13"/>
    </row>
    <row r="543" spans="2:23" s="269" customFormat="1" ht="24.95" customHeight="1" x14ac:dyDescent="0.25">
      <c r="B543" s="268" t="s">
        <v>863</v>
      </c>
      <c r="C543" s="268" t="s">
        <v>864</v>
      </c>
      <c r="D543" s="2" t="s">
        <v>258</v>
      </c>
      <c r="E543" s="268"/>
      <c r="F543" s="346" t="s">
        <v>39</v>
      </c>
      <c r="G543" s="346" t="s">
        <v>957</v>
      </c>
      <c r="H543" s="268"/>
      <c r="I543" s="3">
        <v>45232</v>
      </c>
      <c r="J543" s="2" t="str">
        <f t="shared" si="879"/>
        <v>JN-211/2023</v>
      </c>
      <c r="K543" s="18">
        <v>45280</v>
      </c>
      <c r="L543" s="4">
        <v>2763</v>
      </c>
      <c r="M543" s="4">
        <f>L543*25/100</f>
        <v>690.75</v>
      </c>
      <c r="N543" s="4">
        <f t="shared" ref="N543" si="881">L543+M543</f>
        <v>3453.75</v>
      </c>
      <c r="O543" s="2" t="s">
        <v>105</v>
      </c>
      <c r="P543" s="15">
        <f>K543</f>
        <v>45280</v>
      </c>
      <c r="Q543" s="7">
        <f>N543</f>
        <v>3453.75</v>
      </c>
      <c r="R543" s="268"/>
      <c r="S543" s="266"/>
      <c r="T543" s="267"/>
      <c r="U543" s="3"/>
      <c r="W543" s="13"/>
    </row>
    <row r="544" spans="2:23" s="255" customFormat="1" ht="24.95" customHeight="1" x14ac:dyDescent="0.25">
      <c r="B544" s="254" t="s">
        <v>868</v>
      </c>
      <c r="C544" s="254" t="s">
        <v>869</v>
      </c>
      <c r="D544" s="2" t="s">
        <v>288</v>
      </c>
      <c r="E544" s="254"/>
      <c r="F544" s="276" t="s">
        <v>39</v>
      </c>
      <c r="G544" s="276" t="s">
        <v>884</v>
      </c>
      <c r="H544" s="276"/>
      <c r="I544" s="3">
        <v>45201</v>
      </c>
      <c r="J544" s="2" t="str">
        <f t="shared" ref="J544" si="882">B544</f>
        <v>JN-212/2023</v>
      </c>
      <c r="K544" s="18">
        <v>45230</v>
      </c>
      <c r="L544" s="4">
        <v>4140</v>
      </c>
      <c r="M544" s="4">
        <v>0</v>
      </c>
      <c r="N544" s="4">
        <f t="shared" ref="N544" si="883">L544+M544</f>
        <v>4140</v>
      </c>
      <c r="O544" s="2" t="s">
        <v>105</v>
      </c>
      <c r="P544" s="15">
        <f>K544</f>
        <v>45230</v>
      </c>
      <c r="Q544" s="7">
        <f>N544</f>
        <v>4140</v>
      </c>
      <c r="R544" s="254"/>
      <c r="S544" s="252"/>
      <c r="T544" s="253"/>
      <c r="U544" s="3"/>
      <c r="W544" s="13"/>
    </row>
    <row r="545" spans="2:23" s="277" customFormat="1" ht="24.95" customHeight="1" x14ac:dyDescent="0.25">
      <c r="B545" s="276" t="s">
        <v>870</v>
      </c>
      <c r="C545" s="276" t="s">
        <v>871</v>
      </c>
      <c r="D545" s="2" t="s">
        <v>707</v>
      </c>
      <c r="E545" s="276"/>
      <c r="F545" s="287" t="s">
        <v>39</v>
      </c>
      <c r="G545" s="287" t="s">
        <v>891</v>
      </c>
      <c r="H545" s="287"/>
      <c r="I545" s="3">
        <v>45205</v>
      </c>
      <c r="J545" s="2" t="str">
        <f t="shared" ref="J545" si="884">B545</f>
        <v>JN-213/2023</v>
      </c>
      <c r="K545" s="18">
        <v>45221</v>
      </c>
      <c r="L545" s="4">
        <v>8700</v>
      </c>
      <c r="M545" s="4">
        <f>L545*25/100</f>
        <v>2175</v>
      </c>
      <c r="N545" s="4">
        <f t="shared" ref="N545" si="885">L545+M545</f>
        <v>10875</v>
      </c>
      <c r="O545" s="2" t="s">
        <v>105</v>
      </c>
      <c r="P545" s="15">
        <f>K545</f>
        <v>45221</v>
      </c>
      <c r="Q545" s="7">
        <f>N545</f>
        <v>10875</v>
      </c>
      <c r="R545" s="276"/>
      <c r="S545" s="274"/>
      <c r="T545" s="275"/>
      <c r="U545" s="3"/>
      <c r="W545" s="13"/>
    </row>
    <row r="546" spans="2:23" s="277" customFormat="1" ht="39" x14ac:dyDescent="0.25">
      <c r="B546" s="276" t="s">
        <v>872</v>
      </c>
      <c r="C546" s="276" t="s">
        <v>873</v>
      </c>
      <c r="D546" s="2" t="s">
        <v>874</v>
      </c>
      <c r="E546" s="276"/>
      <c r="F546" s="287" t="s">
        <v>39</v>
      </c>
      <c r="G546" s="287" t="s">
        <v>890</v>
      </c>
      <c r="H546" s="287"/>
      <c r="I546" s="3">
        <v>45237</v>
      </c>
      <c r="J546" s="2" t="str">
        <f t="shared" ref="J546" si="886">B546</f>
        <v>JN-214/2023</v>
      </c>
      <c r="K546" s="18">
        <v>45244</v>
      </c>
      <c r="L546" s="4">
        <v>5300</v>
      </c>
      <c r="M546" s="4">
        <v>0</v>
      </c>
      <c r="N546" s="4">
        <f t="shared" ref="N546" si="887">L546+M546</f>
        <v>5300</v>
      </c>
      <c r="O546" s="2" t="s">
        <v>105</v>
      </c>
      <c r="P546" s="15">
        <f>K546</f>
        <v>45244</v>
      </c>
      <c r="Q546" s="7">
        <f>N546</f>
        <v>5300</v>
      </c>
      <c r="R546" s="276"/>
      <c r="S546" s="274"/>
      <c r="T546" s="275"/>
      <c r="U546" s="3"/>
      <c r="W546" s="13"/>
    </row>
    <row r="547" spans="2:23" s="277" customFormat="1" ht="39.75" customHeight="1" x14ac:dyDescent="0.25">
      <c r="B547" s="276" t="s">
        <v>875</v>
      </c>
      <c r="C547" s="276" t="s">
        <v>876</v>
      </c>
      <c r="D547" s="2" t="s">
        <v>877</v>
      </c>
      <c r="E547" s="276"/>
      <c r="F547" s="362" t="s">
        <v>39</v>
      </c>
      <c r="G547" s="276" t="s">
        <v>684</v>
      </c>
      <c r="H547" s="276"/>
      <c r="I547" s="3">
        <v>45238</v>
      </c>
      <c r="J547" s="2" t="str">
        <f t="shared" ref="J547" si="888">B547</f>
        <v>JN-215/2023</v>
      </c>
      <c r="K547" s="18">
        <f>I547+90</f>
        <v>45328</v>
      </c>
      <c r="L547" s="4">
        <v>12715</v>
      </c>
      <c r="M547" s="4">
        <f>L547*25/100</f>
        <v>3178.75</v>
      </c>
      <c r="N547" s="4">
        <f t="shared" ref="N547" si="889">L547+M547</f>
        <v>15893.75</v>
      </c>
      <c r="O547" s="2" t="s">
        <v>105</v>
      </c>
      <c r="P547" s="15"/>
      <c r="Q547" s="7"/>
      <c r="R547" s="276"/>
      <c r="S547" s="420" t="s">
        <v>519</v>
      </c>
      <c r="T547" s="421"/>
      <c r="U547" s="3"/>
      <c r="W547" s="13"/>
    </row>
    <row r="548" spans="2:23" s="277" customFormat="1" ht="37.5" customHeight="1" x14ac:dyDescent="0.25">
      <c r="B548" s="276" t="s">
        <v>878</v>
      </c>
      <c r="C548" s="276" t="s">
        <v>879</v>
      </c>
      <c r="D548" s="2" t="s">
        <v>880</v>
      </c>
      <c r="E548" s="276"/>
      <c r="F548" s="326" t="s">
        <v>39</v>
      </c>
      <c r="G548" s="326" t="s">
        <v>684</v>
      </c>
      <c r="H548" s="326"/>
      <c r="I548" s="8">
        <v>45238</v>
      </c>
      <c r="J548" s="2" t="str">
        <f t="shared" ref="J548" si="890">B548</f>
        <v>JN-216/2023</v>
      </c>
      <c r="K548" s="18">
        <f>I548+90</f>
        <v>45328</v>
      </c>
      <c r="L548" s="4">
        <v>4804</v>
      </c>
      <c r="M548" s="4">
        <f>L548*25/100</f>
        <v>1201</v>
      </c>
      <c r="N548" s="4">
        <f t="shared" ref="N548" si="891">L548+M548</f>
        <v>6005</v>
      </c>
      <c r="O548" s="2" t="s">
        <v>105</v>
      </c>
      <c r="P548" s="15">
        <v>45273</v>
      </c>
      <c r="Q548" s="7">
        <f>N548</f>
        <v>6005</v>
      </c>
      <c r="R548" s="276"/>
      <c r="S548" s="274"/>
      <c r="T548" s="275"/>
      <c r="U548" s="3"/>
      <c r="W548" s="13"/>
    </row>
    <row r="549" spans="2:23" s="277" customFormat="1" ht="24.95" customHeight="1" x14ac:dyDescent="0.25">
      <c r="B549" s="276" t="s">
        <v>881</v>
      </c>
      <c r="C549" s="276" t="s">
        <v>882</v>
      </c>
      <c r="D549" s="2" t="s">
        <v>883</v>
      </c>
      <c r="E549" s="276"/>
      <c r="F549" s="362" t="s">
        <v>39</v>
      </c>
      <c r="G549" s="362" t="s">
        <v>684</v>
      </c>
      <c r="H549" s="362"/>
      <c r="I549" s="8">
        <v>45243</v>
      </c>
      <c r="J549" s="2" t="str">
        <f t="shared" ref="J549" si="892">B549</f>
        <v>JN-217/2023</v>
      </c>
      <c r="K549" s="18">
        <f>I549+90</f>
        <v>45333</v>
      </c>
      <c r="L549" s="4">
        <v>2850</v>
      </c>
      <c r="M549" s="4">
        <f>L549*25/100</f>
        <v>712.5</v>
      </c>
      <c r="N549" s="4">
        <f t="shared" ref="N549" si="893">L549+M549</f>
        <v>3562.5</v>
      </c>
      <c r="O549" s="2" t="s">
        <v>105</v>
      </c>
      <c r="P549" s="15">
        <v>45273</v>
      </c>
      <c r="Q549" s="7">
        <f>N549</f>
        <v>3562.5</v>
      </c>
      <c r="R549" s="276"/>
      <c r="S549" s="274"/>
      <c r="T549" s="275"/>
      <c r="U549" s="3"/>
      <c r="W549" s="13"/>
    </row>
    <row r="550" spans="2:23" s="320" customFormat="1" ht="24.95" customHeight="1" x14ac:dyDescent="0.25">
      <c r="B550" s="348" t="s">
        <v>984</v>
      </c>
      <c r="C550" s="319" t="s">
        <v>985</v>
      </c>
      <c r="D550" s="2" t="s">
        <v>986</v>
      </c>
      <c r="E550" s="319"/>
      <c r="F550" s="319"/>
      <c r="G550" s="319"/>
      <c r="H550" s="319"/>
      <c r="I550" s="3"/>
      <c r="J550" s="2"/>
      <c r="K550" s="18"/>
      <c r="L550" s="4"/>
      <c r="M550" s="4"/>
      <c r="N550" s="4"/>
      <c r="O550" s="2"/>
      <c r="P550" s="15"/>
      <c r="Q550" s="7"/>
      <c r="R550" s="319"/>
      <c r="S550" s="317"/>
      <c r="T550" s="318"/>
      <c r="U550" s="3"/>
      <c r="W550" s="13"/>
    </row>
    <row r="551" spans="2:23" s="320" customFormat="1" ht="24.95" customHeight="1" x14ac:dyDescent="0.25">
      <c r="B551" s="319" t="s">
        <v>987</v>
      </c>
      <c r="C551" s="319" t="s">
        <v>988</v>
      </c>
      <c r="D551" s="2" t="s">
        <v>989</v>
      </c>
      <c r="E551" s="319"/>
      <c r="F551" s="351" t="s">
        <v>39</v>
      </c>
      <c r="G551" s="351" t="s">
        <v>1394</v>
      </c>
      <c r="H551" s="351"/>
      <c r="I551" s="8">
        <v>45271</v>
      </c>
      <c r="J551" s="2" t="str">
        <f t="shared" ref="J551" si="894">B551</f>
        <v>JN-219/2023</v>
      </c>
      <c r="K551" s="18">
        <v>45274</v>
      </c>
      <c r="L551" s="4">
        <v>5746.67</v>
      </c>
      <c r="M551" s="4">
        <v>863.29</v>
      </c>
      <c r="N551" s="4">
        <f t="shared" ref="N551" si="895">L551+M551</f>
        <v>6609.96</v>
      </c>
      <c r="O551" s="2" t="s">
        <v>105</v>
      </c>
      <c r="P551" s="15">
        <f>K551</f>
        <v>45274</v>
      </c>
      <c r="Q551" s="7">
        <f>N551</f>
        <v>6609.96</v>
      </c>
      <c r="R551" s="319"/>
      <c r="S551" s="317"/>
      <c r="T551" s="318"/>
      <c r="U551" s="3"/>
      <c r="W551" s="13"/>
    </row>
    <row r="552" spans="2:23" s="320" customFormat="1" ht="24.95" customHeight="1" x14ac:dyDescent="0.25">
      <c r="B552" s="348" t="s">
        <v>990</v>
      </c>
      <c r="C552" s="319" t="s">
        <v>991</v>
      </c>
      <c r="D552" s="2" t="s">
        <v>168</v>
      </c>
      <c r="E552" s="319"/>
      <c r="F552" s="319"/>
      <c r="G552" s="319"/>
      <c r="H552" s="319"/>
      <c r="I552" s="3"/>
      <c r="J552" s="2"/>
      <c r="K552" s="18"/>
      <c r="L552" s="4"/>
      <c r="M552" s="4"/>
      <c r="N552" s="4"/>
      <c r="O552" s="2"/>
      <c r="P552" s="15"/>
      <c r="Q552" s="7"/>
      <c r="R552" s="319"/>
      <c r="S552" s="317"/>
      <c r="T552" s="318"/>
      <c r="U552" s="3"/>
      <c r="W552" s="13"/>
    </row>
    <row r="553" spans="2:23" s="320" customFormat="1" ht="24.95" customHeight="1" x14ac:dyDescent="0.25">
      <c r="B553" s="319" t="s">
        <v>1160</v>
      </c>
      <c r="C553" s="319" t="s">
        <v>992</v>
      </c>
      <c r="D553" s="2" t="s">
        <v>435</v>
      </c>
      <c r="E553" s="319"/>
      <c r="F553" s="337" t="s">
        <v>39</v>
      </c>
      <c r="G553" s="337" t="s">
        <v>1161</v>
      </c>
      <c r="H553" s="337"/>
      <c r="I553" s="8">
        <v>45267</v>
      </c>
      <c r="J553" s="2" t="str">
        <f t="shared" ref="J553" si="896">B553</f>
        <v>JN-221/2023 grupa 1</v>
      </c>
      <c r="K553" s="18">
        <v>45278</v>
      </c>
      <c r="L553" s="4">
        <v>2916.08</v>
      </c>
      <c r="M553" s="4">
        <f>L553*25/100</f>
        <v>729.02</v>
      </c>
      <c r="N553" s="4">
        <f t="shared" ref="N553" si="897">L553+M553</f>
        <v>3645.1</v>
      </c>
      <c r="O553" s="2" t="s">
        <v>184</v>
      </c>
      <c r="P553" s="15">
        <f>K553</f>
        <v>45278</v>
      </c>
      <c r="Q553" s="7">
        <f>N553</f>
        <v>3645.1</v>
      </c>
      <c r="R553" s="319"/>
      <c r="S553" s="317"/>
      <c r="T553" s="318"/>
      <c r="U553" s="3"/>
      <c r="W553" s="13"/>
    </row>
    <row r="554" spans="2:23" s="338" customFormat="1" ht="24.95" customHeight="1" x14ac:dyDescent="0.25">
      <c r="B554" s="337" t="s">
        <v>1162</v>
      </c>
      <c r="C554" s="337" t="s">
        <v>992</v>
      </c>
      <c r="D554" s="2" t="s">
        <v>435</v>
      </c>
      <c r="E554" s="337"/>
      <c r="F554" s="337" t="s">
        <v>39</v>
      </c>
      <c r="G554" s="337" t="s">
        <v>1070</v>
      </c>
      <c r="H554" s="337"/>
      <c r="I554" s="8">
        <v>45271</v>
      </c>
      <c r="J554" s="2" t="str">
        <f t="shared" ref="J554" si="898">B554</f>
        <v>JN-221/2023 grupa 2</v>
      </c>
      <c r="K554" s="18">
        <v>45280</v>
      </c>
      <c r="L554" s="4">
        <v>1405.24</v>
      </c>
      <c r="M554" s="4">
        <f>L554*25/100</f>
        <v>351.31</v>
      </c>
      <c r="N554" s="4">
        <f t="shared" ref="N554" si="899">L554+M554</f>
        <v>1756.55</v>
      </c>
      <c r="O554" s="2" t="s">
        <v>184</v>
      </c>
      <c r="P554" s="15">
        <f>K554</f>
        <v>45280</v>
      </c>
      <c r="Q554" s="7">
        <f>N554</f>
        <v>1756.55</v>
      </c>
      <c r="R554" s="337"/>
      <c r="S554" s="335"/>
      <c r="T554" s="336"/>
      <c r="U554" s="3"/>
      <c r="W554" s="13"/>
    </row>
    <row r="555" spans="2:23" s="320" customFormat="1" ht="24.95" customHeight="1" x14ac:dyDescent="0.25">
      <c r="B555" s="348" t="s">
        <v>993</v>
      </c>
      <c r="C555" s="319" t="s">
        <v>994</v>
      </c>
      <c r="D555" s="2" t="s">
        <v>995</v>
      </c>
      <c r="E555" s="319"/>
      <c r="F555" s="319"/>
      <c r="G555" s="319"/>
      <c r="H555" s="319"/>
      <c r="I555" s="3"/>
      <c r="J555" s="2"/>
      <c r="K555" s="18"/>
      <c r="L555" s="4"/>
      <c r="M555" s="4"/>
      <c r="N555" s="4"/>
      <c r="O555" s="2"/>
      <c r="P555" s="15"/>
      <c r="Q555" s="7"/>
      <c r="R555" s="319"/>
      <c r="S555" s="317"/>
      <c r="T555" s="318"/>
      <c r="U555" s="3"/>
      <c r="W555" s="13"/>
    </row>
    <row r="556" spans="2:23" s="320" customFormat="1" ht="24.95" customHeight="1" x14ac:dyDescent="0.25">
      <c r="B556" s="348" t="s">
        <v>996</v>
      </c>
      <c r="C556" s="319" t="s">
        <v>1015</v>
      </c>
      <c r="D556" s="2"/>
      <c r="E556" s="319"/>
      <c r="F556" s="319"/>
      <c r="G556" s="319"/>
      <c r="H556" s="319"/>
      <c r="I556" s="3"/>
      <c r="J556" s="2"/>
      <c r="K556" s="18"/>
      <c r="L556" s="4"/>
      <c r="M556" s="4"/>
      <c r="N556" s="4"/>
      <c r="O556" s="2"/>
      <c r="P556" s="15"/>
      <c r="Q556" s="7"/>
      <c r="R556" s="319"/>
      <c r="S556" s="317"/>
      <c r="T556" s="318"/>
      <c r="U556" s="3"/>
      <c r="W556" s="13"/>
    </row>
    <row r="557" spans="2:23" s="320" customFormat="1" ht="24.95" customHeight="1" x14ac:dyDescent="0.25">
      <c r="B557" s="348" t="s">
        <v>997</v>
      </c>
      <c r="C557" s="319" t="s">
        <v>998</v>
      </c>
      <c r="D557" s="2" t="s">
        <v>999</v>
      </c>
      <c r="E557" s="319"/>
      <c r="F557" s="319"/>
      <c r="G557" s="319"/>
      <c r="H557" s="319"/>
      <c r="I557" s="3"/>
      <c r="J557" s="2"/>
      <c r="K557" s="18"/>
      <c r="L557" s="4"/>
      <c r="M557" s="4"/>
      <c r="N557" s="4"/>
      <c r="O557" s="2"/>
      <c r="P557" s="15"/>
      <c r="Q557" s="7"/>
      <c r="R557" s="319"/>
      <c r="S557" s="317"/>
      <c r="T557" s="318"/>
      <c r="U557" s="3"/>
      <c r="W557" s="13"/>
    </row>
    <row r="558" spans="2:23" s="320" customFormat="1" ht="24.95" customHeight="1" x14ac:dyDescent="0.25">
      <c r="B558" s="348" t="s">
        <v>1000</v>
      </c>
      <c r="C558" s="319" t="s">
        <v>1001</v>
      </c>
      <c r="D558" s="2" t="s">
        <v>1002</v>
      </c>
      <c r="E558" s="319"/>
      <c r="F558" s="319"/>
      <c r="G558" s="319"/>
      <c r="H558" s="319"/>
      <c r="I558" s="3"/>
      <c r="J558" s="2"/>
      <c r="K558" s="18"/>
      <c r="L558" s="4"/>
      <c r="M558" s="4"/>
      <c r="N558" s="4"/>
      <c r="O558" s="2"/>
      <c r="P558" s="15"/>
      <c r="Q558" s="7"/>
      <c r="R558" s="319"/>
      <c r="S558" s="317"/>
      <c r="T558" s="318"/>
      <c r="U558" s="3"/>
      <c r="W558" s="13"/>
    </row>
    <row r="559" spans="2:23" s="320" customFormat="1" ht="24.95" customHeight="1" x14ac:dyDescent="0.25">
      <c r="B559" s="319" t="s">
        <v>1003</v>
      </c>
      <c r="C559" s="319" t="s">
        <v>1004</v>
      </c>
      <c r="D559" s="2" t="s">
        <v>1005</v>
      </c>
      <c r="E559" s="319"/>
      <c r="F559" s="362" t="s">
        <v>39</v>
      </c>
      <c r="G559" s="362" t="s">
        <v>1447</v>
      </c>
      <c r="H559" s="362"/>
      <c r="I559" s="8">
        <v>45268</v>
      </c>
      <c r="J559" s="2" t="str">
        <f t="shared" ref="J559" si="900">B559</f>
        <v>JN-226/2023</v>
      </c>
      <c r="K559" s="18">
        <v>45382</v>
      </c>
      <c r="L559" s="4">
        <v>2730</v>
      </c>
      <c r="M559" s="4">
        <f>L559*25/100</f>
        <v>682.5</v>
      </c>
      <c r="N559" s="4">
        <f t="shared" ref="N559" si="901">L559+M559</f>
        <v>3412.5</v>
      </c>
      <c r="O559" s="2" t="s">
        <v>105</v>
      </c>
      <c r="P559" s="15">
        <v>45320</v>
      </c>
      <c r="Q559" s="7">
        <f>N559</f>
        <v>3412.5</v>
      </c>
      <c r="R559" s="319"/>
      <c r="S559" s="420"/>
      <c r="T559" s="421"/>
      <c r="U559" s="3"/>
      <c r="W559" s="13"/>
    </row>
    <row r="560" spans="2:23" s="320" customFormat="1" ht="24.95" customHeight="1" x14ac:dyDescent="0.25">
      <c r="B560" s="319" t="s">
        <v>1006</v>
      </c>
      <c r="C560" s="319" t="s">
        <v>1007</v>
      </c>
      <c r="D560" s="2" t="s">
        <v>874</v>
      </c>
      <c r="E560" s="319"/>
      <c r="F560" s="366" t="s">
        <v>39</v>
      </c>
      <c r="G560" s="319" t="s">
        <v>1485</v>
      </c>
      <c r="H560" s="319"/>
      <c r="I560" s="3">
        <v>45259</v>
      </c>
      <c r="J560" s="2" t="str">
        <f t="shared" ref="J560" si="902">B560</f>
        <v>JN-227/2023</v>
      </c>
      <c r="K560" s="18">
        <f>I560+547</f>
        <v>45806</v>
      </c>
      <c r="L560" s="4">
        <v>4581</v>
      </c>
      <c r="M560" s="4">
        <v>0</v>
      </c>
      <c r="N560" s="4">
        <f t="shared" ref="N560" si="903">L560+M560</f>
        <v>4581</v>
      </c>
      <c r="O560" s="2" t="s">
        <v>105</v>
      </c>
      <c r="P560" s="15"/>
      <c r="Q560" s="7"/>
      <c r="R560" s="319"/>
      <c r="S560" s="420" t="s">
        <v>519</v>
      </c>
      <c r="T560" s="421"/>
      <c r="U560" s="3"/>
      <c r="W560" s="13"/>
    </row>
    <row r="561" spans="2:23" s="320" customFormat="1" ht="24.95" customHeight="1" x14ac:dyDescent="0.25">
      <c r="B561" s="319" t="s">
        <v>1016</v>
      </c>
      <c r="C561" s="319" t="s">
        <v>1008</v>
      </c>
      <c r="D561" s="2" t="s">
        <v>291</v>
      </c>
      <c r="E561" s="319"/>
      <c r="F561" s="319" t="s">
        <v>39</v>
      </c>
      <c r="G561" s="319" t="s">
        <v>1020</v>
      </c>
      <c r="H561" s="319"/>
      <c r="I561" s="3">
        <v>45198</v>
      </c>
      <c r="J561" s="2" t="str">
        <f t="shared" ref="J561" si="904">B561</f>
        <v>JN-228/2023 grupa 1</v>
      </c>
      <c r="K561" s="18">
        <v>45291</v>
      </c>
      <c r="L561" s="4">
        <v>1053</v>
      </c>
      <c r="M561" s="4">
        <v>0</v>
      </c>
      <c r="N561" s="4">
        <f t="shared" ref="N561" si="905">L561+M561</f>
        <v>1053</v>
      </c>
      <c r="O561" s="2" t="s">
        <v>105</v>
      </c>
      <c r="P561" s="15">
        <f>K561</f>
        <v>45291</v>
      </c>
      <c r="Q561" s="7">
        <f>N561</f>
        <v>1053</v>
      </c>
      <c r="R561" s="319"/>
      <c r="S561" s="317"/>
      <c r="T561" s="318"/>
      <c r="U561" s="3"/>
      <c r="W561" s="13"/>
    </row>
    <row r="562" spans="2:23" s="320" customFormat="1" ht="24.95" customHeight="1" x14ac:dyDescent="0.25">
      <c r="B562" s="319" t="s">
        <v>1018</v>
      </c>
      <c r="C562" s="319" t="s">
        <v>1008</v>
      </c>
      <c r="D562" s="2" t="s">
        <v>291</v>
      </c>
      <c r="E562" s="319"/>
      <c r="F562" s="319" t="s">
        <v>39</v>
      </c>
      <c r="G562" s="319" t="s">
        <v>1017</v>
      </c>
      <c r="H562" s="319"/>
      <c r="I562" s="3">
        <v>45274</v>
      </c>
      <c r="J562" s="2" t="str">
        <f t="shared" ref="J562" si="906">B562</f>
        <v>JN-228/2023 grupa 2</v>
      </c>
      <c r="K562" s="18">
        <v>45291</v>
      </c>
      <c r="L562" s="4">
        <v>1470</v>
      </c>
      <c r="M562" s="4">
        <v>0</v>
      </c>
      <c r="N562" s="4">
        <f t="shared" ref="N562" si="907">L562+M562</f>
        <v>1470</v>
      </c>
      <c r="O562" s="2" t="s">
        <v>105</v>
      </c>
      <c r="P562" s="15">
        <f>K562</f>
        <v>45291</v>
      </c>
      <c r="Q562" s="7">
        <f>N562</f>
        <v>1470</v>
      </c>
      <c r="R562" s="319"/>
      <c r="S562" s="317"/>
      <c r="T562" s="318"/>
      <c r="U562" s="3"/>
      <c r="W562" s="13"/>
    </row>
    <row r="563" spans="2:23" s="320" customFormat="1" ht="24.95" customHeight="1" x14ac:dyDescent="0.25">
      <c r="B563" s="319" t="s">
        <v>1019</v>
      </c>
      <c r="C563" s="319" t="s">
        <v>1008</v>
      </c>
      <c r="D563" s="2" t="s">
        <v>291</v>
      </c>
      <c r="E563" s="319"/>
      <c r="F563" s="319" t="s">
        <v>39</v>
      </c>
      <c r="G563" s="319" t="s">
        <v>1020</v>
      </c>
      <c r="H563" s="319"/>
      <c r="I563" s="3">
        <v>45274</v>
      </c>
      <c r="J563" s="2" t="str">
        <f t="shared" ref="J563" si="908">B563</f>
        <v>JN-228/2023 grupa 3</v>
      </c>
      <c r="K563" s="18">
        <v>45291</v>
      </c>
      <c r="L563" s="4">
        <v>1053</v>
      </c>
      <c r="M563" s="4">
        <v>0</v>
      </c>
      <c r="N563" s="4">
        <f t="shared" ref="N563" si="909">L563+M563</f>
        <v>1053</v>
      </c>
      <c r="O563" s="2" t="s">
        <v>105</v>
      </c>
      <c r="P563" s="15">
        <f>K563</f>
        <v>45291</v>
      </c>
      <c r="Q563" s="7">
        <f>N563</f>
        <v>1053</v>
      </c>
      <c r="R563" s="319"/>
      <c r="S563" s="317"/>
      <c r="T563" s="318"/>
      <c r="U563" s="3"/>
      <c r="W563" s="13"/>
    </row>
    <row r="564" spans="2:23" s="320" customFormat="1" ht="24.95" customHeight="1" x14ac:dyDescent="0.25">
      <c r="B564" s="319" t="s">
        <v>1021</v>
      </c>
      <c r="C564" s="319" t="s">
        <v>1008</v>
      </c>
      <c r="D564" s="2" t="s">
        <v>291</v>
      </c>
      <c r="E564" s="319"/>
      <c r="F564" s="319" t="s">
        <v>39</v>
      </c>
      <c r="G564" s="319" t="s">
        <v>1022</v>
      </c>
      <c r="H564" s="319"/>
      <c r="I564" s="3">
        <v>45274</v>
      </c>
      <c r="J564" s="2" t="str">
        <f t="shared" ref="J564" si="910">B564</f>
        <v>JN-228/2023 grupa 4</v>
      </c>
      <c r="K564" s="18">
        <v>45291</v>
      </c>
      <c r="L564" s="4">
        <v>1830</v>
      </c>
      <c r="M564" s="4">
        <v>0</v>
      </c>
      <c r="N564" s="4">
        <f t="shared" ref="N564:N565" si="911">L564+M564</f>
        <v>1830</v>
      </c>
      <c r="O564" s="2" t="s">
        <v>105</v>
      </c>
      <c r="P564" s="15">
        <v>45278</v>
      </c>
      <c r="Q564" s="7">
        <f>N564</f>
        <v>1830</v>
      </c>
      <c r="R564" s="319"/>
      <c r="S564" s="317"/>
      <c r="T564" s="318"/>
      <c r="U564" s="3"/>
      <c r="W564" s="13"/>
    </row>
    <row r="565" spans="2:23" s="320" customFormat="1" ht="24.95" customHeight="1" x14ac:dyDescent="0.25">
      <c r="B565" s="374" t="s">
        <v>1009</v>
      </c>
      <c r="C565" s="319" t="s">
        <v>1010</v>
      </c>
      <c r="D565" s="2" t="s">
        <v>1011</v>
      </c>
      <c r="E565" s="319"/>
      <c r="F565" s="381" t="s">
        <v>39</v>
      </c>
      <c r="G565" s="381" t="s">
        <v>1503</v>
      </c>
      <c r="H565" s="319"/>
      <c r="I565" s="382">
        <v>45299</v>
      </c>
      <c r="J565" s="383" t="s">
        <v>1009</v>
      </c>
      <c r="K565" s="384">
        <v>44976</v>
      </c>
      <c r="L565" s="380">
        <v>9810</v>
      </c>
      <c r="M565" s="380">
        <f>L565*25/100</f>
        <v>2452.5</v>
      </c>
      <c r="N565" s="380">
        <f t="shared" si="911"/>
        <v>12262.5</v>
      </c>
      <c r="O565" s="383" t="s">
        <v>105</v>
      </c>
      <c r="P565" s="379">
        <v>45341</v>
      </c>
      <c r="Q565" s="7"/>
      <c r="R565" s="319"/>
      <c r="S565" s="317"/>
      <c r="T565" s="399" t="s">
        <v>1498</v>
      </c>
      <c r="U565" s="3"/>
      <c r="W565" s="13">
        <v>0</v>
      </c>
    </row>
    <row r="566" spans="2:23" s="320" customFormat="1" ht="24.95" customHeight="1" x14ac:dyDescent="0.25">
      <c r="B566" s="319" t="s">
        <v>1012</v>
      </c>
      <c r="C566" s="319" t="s">
        <v>1013</v>
      </c>
      <c r="D566" s="2" t="s">
        <v>1014</v>
      </c>
      <c r="E566" s="319"/>
      <c r="F566" s="339" t="s">
        <v>39</v>
      </c>
      <c r="G566" s="339" t="s">
        <v>684</v>
      </c>
      <c r="H566" s="339"/>
      <c r="I566" s="8">
        <v>45288</v>
      </c>
      <c r="J566" s="2" t="str">
        <f t="shared" ref="J566" si="912">B566</f>
        <v>JN-230/2023</v>
      </c>
      <c r="K566" s="18">
        <v>45306</v>
      </c>
      <c r="L566" s="4">
        <v>20880</v>
      </c>
      <c r="M566" s="4">
        <f>L566*25/100</f>
        <v>5220</v>
      </c>
      <c r="N566" s="4">
        <f t="shared" ref="N566" si="913">L566+M566</f>
        <v>26100</v>
      </c>
      <c r="O566" s="2" t="s">
        <v>105</v>
      </c>
      <c r="P566" s="15"/>
      <c r="Q566" s="7"/>
      <c r="R566" s="319"/>
      <c r="S566" s="420" t="s">
        <v>519</v>
      </c>
      <c r="T566" s="421"/>
      <c r="U566" s="3"/>
      <c r="W566" s="13"/>
    </row>
    <row r="567" spans="2:23" s="320" customFormat="1" ht="24.95" customHeight="1" x14ac:dyDescent="0.25">
      <c r="B567" s="333" t="s">
        <v>1155</v>
      </c>
      <c r="C567" s="319" t="s">
        <v>1156</v>
      </c>
      <c r="D567" s="2" t="s">
        <v>1157</v>
      </c>
      <c r="E567" s="319"/>
      <c r="F567" s="319" t="s">
        <v>39</v>
      </c>
      <c r="G567" s="319" t="s">
        <v>1158</v>
      </c>
      <c r="H567" s="319"/>
      <c r="I567" s="3">
        <v>45239</v>
      </c>
      <c r="J567" s="2" t="str">
        <f>B567</f>
        <v>JN-231/2023</v>
      </c>
      <c r="K567" s="18">
        <v>45199</v>
      </c>
      <c r="L567" s="4">
        <v>11155</v>
      </c>
      <c r="M567" s="4">
        <v>0</v>
      </c>
      <c r="N567" s="4">
        <f>L567+M567</f>
        <v>11155</v>
      </c>
      <c r="O567" s="2" t="s">
        <v>105</v>
      </c>
      <c r="P567" s="15"/>
      <c r="Q567" s="7"/>
      <c r="R567" s="319"/>
      <c r="S567" s="420" t="s">
        <v>1159</v>
      </c>
      <c r="T567" s="421"/>
      <c r="U567" s="3"/>
      <c r="W567" s="13"/>
    </row>
    <row r="568" spans="2:23" s="277" customFormat="1" ht="24.95" customHeight="1" x14ac:dyDescent="0.25">
      <c r="B568" s="348" t="s">
        <v>1481</v>
      </c>
      <c r="C568" s="276" t="s">
        <v>1482</v>
      </c>
      <c r="D568" s="2"/>
      <c r="E568" s="276"/>
      <c r="F568" s="276"/>
      <c r="G568" s="276"/>
      <c r="H568" s="276"/>
      <c r="I568" s="3"/>
      <c r="J568" s="2"/>
      <c r="K568" s="18"/>
      <c r="L568" s="4"/>
      <c r="M568" s="4"/>
      <c r="N568" s="4"/>
      <c r="O568" s="2"/>
      <c r="P568" s="15"/>
      <c r="Q568" s="7"/>
      <c r="R568" s="276"/>
      <c r="S568" s="274"/>
      <c r="T568" s="275"/>
      <c r="U568" s="3"/>
      <c r="W568" s="13"/>
    </row>
    <row r="569" spans="2:23" s="83" customFormat="1" ht="24.95" customHeight="1" x14ac:dyDescent="0.25">
      <c r="B569" s="80" t="s">
        <v>469</v>
      </c>
      <c r="C569" s="80" t="s">
        <v>108</v>
      </c>
      <c r="D569" s="2" t="s">
        <v>109</v>
      </c>
      <c r="E569" s="80"/>
      <c r="F569" s="80"/>
      <c r="G569" s="80"/>
      <c r="H569" s="80"/>
      <c r="I569" s="8"/>
      <c r="J569" s="2"/>
      <c r="K569" s="18"/>
      <c r="L569" s="4"/>
      <c r="M569" s="4"/>
      <c r="N569" s="4"/>
      <c r="O569" s="2"/>
      <c r="P569" s="15"/>
      <c r="Q569" s="7"/>
      <c r="R569" s="80"/>
      <c r="S569" s="81"/>
      <c r="T569" s="82"/>
      <c r="U569" s="3"/>
      <c r="W569" s="13"/>
    </row>
    <row r="570" spans="2:23" s="83" customFormat="1" ht="24.95" customHeight="1" x14ac:dyDescent="0.25">
      <c r="B570" s="374" t="s">
        <v>382</v>
      </c>
      <c r="C570" s="80" t="s">
        <v>383</v>
      </c>
      <c r="D570" s="2" t="s">
        <v>384</v>
      </c>
      <c r="E570" s="80"/>
      <c r="F570" s="80"/>
      <c r="G570" s="80"/>
      <c r="H570" s="80"/>
      <c r="I570" s="8"/>
      <c r="J570" s="2"/>
      <c r="K570" s="18"/>
      <c r="L570" s="4"/>
      <c r="M570" s="4"/>
      <c r="N570" s="4"/>
      <c r="O570" s="2"/>
      <c r="P570" s="15"/>
      <c r="Q570" s="7"/>
      <c r="R570" s="80"/>
      <c r="S570" s="81"/>
      <c r="T570" s="82"/>
      <c r="U570" s="3"/>
      <c r="W570" s="13"/>
    </row>
    <row r="571" spans="2:23" s="83" customFormat="1" ht="24.95" customHeight="1" x14ac:dyDescent="0.25">
      <c r="B571" s="374" t="s">
        <v>385</v>
      </c>
      <c r="C571" s="80" t="s">
        <v>386</v>
      </c>
      <c r="D571" s="2" t="s">
        <v>76</v>
      </c>
      <c r="E571" s="80"/>
      <c r="F571" s="80"/>
      <c r="G571" s="80"/>
      <c r="H571" s="80"/>
      <c r="I571" s="8"/>
      <c r="J571" s="2"/>
      <c r="K571" s="18"/>
      <c r="L571" s="4"/>
      <c r="M571" s="4"/>
      <c r="N571" s="4"/>
      <c r="O571" s="2"/>
      <c r="P571" s="15"/>
      <c r="Q571" s="7"/>
      <c r="R571" s="80"/>
      <c r="S571" s="81"/>
      <c r="T571" s="82"/>
      <c r="U571" s="3"/>
      <c r="W571" s="13"/>
    </row>
    <row r="572" spans="2:23" s="83" customFormat="1" ht="24.95" customHeight="1" x14ac:dyDescent="0.25">
      <c r="B572" s="374" t="s">
        <v>436</v>
      </c>
      <c r="C572" s="80" t="s">
        <v>437</v>
      </c>
      <c r="D572" s="2" t="s">
        <v>215</v>
      </c>
      <c r="E572" s="80"/>
      <c r="F572" s="374"/>
      <c r="G572" s="80"/>
      <c r="H572" s="80"/>
      <c r="I572" s="8"/>
      <c r="J572" s="2"/>
      <c r="K572" s="18"/>
      <c r="L572" s="4"/>
      <c r="M572" s="4"/>
      <c r="N572" s="4"/>
      <c r="O572" s="2"/>
      <c r="P572" s="15"/>
      <c r="Q572" s="7"/>
      <c r="R572" s="80"/>
      <c r="S572" s="81"/>
      <c r="T572" s="399" t="s">
        <v>1504</v>
      </c>
      <c r="U572" s="3"/>
      <c r="W572" s="13">
        <v>0</v>
      </c>
    </row>
    <row r="573" spans="2:23" s="83" customFormat="1" ht="24.95" customHeight="1" x14ac:dyDescent="0.25">
      <c r="B573" s="374" t="s">
        <v>438</v>
      </c>
      <c r="C573" s="80" t="s">
        <v>439</v>
      </c>
      <c r="D573" s="2" t="s">
        <v>440</v>
      </c>
      <c r="E573" s="80"/>
      <c r="F573" s="80"/>
      <c r="G573" s="80"/>
      <c r="H573" s="80"/>
      <c r="I573" s="8"/>
      <c r="J573" s="2"/>
      <c r="K573" s="18"/>
      <c r="L573" s="4"/>
      <c r="M573" s="4"/>
      <c r="N573" s="4"/>
      <c r="O573" s="2"/>
      <c r="P573" s="15"/>
      <c r="Q573" s="7"/>
      <c r="R573" s="80"/>
      <c r="S573" s="81"/>
      <c r="T573" s="82"/>
      <c r="U573" s="3"/>
      <c r="W573" s="13"/>
    </row>
    <row r="574" spans="2:23" s="83" customFormat="1" ht="24.95" customHeight="1" x14ac:dyDescent="0.25">
      <c r="B574" s="374" t="s">
        <v>448</v>
      </c>
      <c r="C574" s="80" t="s">
        <v>449</v>
      </c>
      <c r="D574" s="2" t="s">
        <v>445</v>
      </c>
      <c r="E574" s="80"/>
      <c r="F574" s="80"/>
      <c r="G574" s="80"/>
      <c r="H574" s="80"/>
      <c r="I574" s="8"/>
      <c r="J574" s="2"/>
      <c r="K574" s="18"/>
      <c r="L574" s="4"/>
      <c r="M574" s="4"/>
      <c r="N574" s="4"/>
      <c r="O574" s="2"/>
      <c r="P574" s="15"/>
      <c r="Q574" s="7"/>
      <c r="R574" s="80"/>
      <c r="S574" s="81"/>
      <c r="T574" s="82"/>
      <c r="U574" s="3"/>
      <c r="W574" s="13"/>
    </row>
    <row r="575" spans="2:23" s="83" customFormat="1" ht="24.95" customHeight="1" x14ac:dyDescent="0.25">
      <c r="B575" s="374" t="s">
        <v>452</v>
      </c>
      <c r="C575" s="80" t="s">
        <v>453</v>
      </c>
      <c r="D575" s="2" t="s">
        <v>445</v>
      </c>
      <c r="E575" s="80"/>
      <c r="F575" s="80"/>
      <c r="G575" s="80"/>
      <c r="H575" s="80"/>
      <c r="I575" s="8"/>
      <c r="J575" s="2"/>
      <c r="K575" s="18"/>
      <c r="L575" s="4"/>
      <c r="M575" s="4"/>
      <c r="N575" s="4"/>
      <c r="O575" s="2"/>
      <c r="P575" s="15"/>
      <c r="Q575" s="7"/>
      <c r="R575" s="80"/>
      <c r="S575" s="81"/>
      <c r="T575" s="82"/>
      <c r="U575" s="3"/>
      <c r="W575" s="13"/>
    </row>
    <row r="576" spans="2:23" s="83" customFormat="1" ht="24.95" customHeight="1" x14ac:dyDescent="0.25">
      <c r="B576" s="374" t="s">
        <v>454</v>
      </c>
      <c r="C576" s="80" t="s">
        <v>455</v>
      </c>
      <c r="D576" s="2" t="s">
        <v>456</v>
      </c>
      <c r="E576" s="80"/>
      <c r="F576" s="80"/>
      <c r="G576" s="80"/>
      <c r="H576" s="80"/>
      <c r="I576" s="8"/>
      <c r="J576" s="2"/>
      <c r="K576" s="18"/>
      <c r="L576" s="4"/>
      <c r="M576" s="4"/>
      <c r="N576" s="4"/>
      <c r="O576" s="2"/>
      <c r="P576" s="15"/>
      <c r="Q576" s="7"/>
      <c r="R576" s="80"/>
      <c r="S576" s="81"/>
      <c r="T576" s="82"/>
      <c r="U576" s="3"/>
      <c r="W576" s="13"/>
    </row>
    <row r="577" spans="1:26" s="83" customFormat="1" ht="24.95" customHeight="1" x14ac:dyDescent="0.25">
      <c r="B577" s="374" t="s">
        <v>457</v>
      </c>
      <c r="C577" s="80" t="s">
        <v>458</v>
      </c>
      <c r="D577" s="2" t="s">
        <v>459</v>
      </c>
      <c r="E577" s="80"/>
      <c r="F577" s="80"/>
      <c r="G577" s="80"/>
      <c r="H577" s="80"/>
      <c r="I577" s="8"/>
      <c r="J577" s="2"/>
      <c r="K577" s="18"/>
      <c r="L577" s="4"/>
      <c r="M577" s="4"/>
      <c r="N577" s="4"/>
      <c r="O577" s="2"/>
      <c r="P577" s="15"/>
      <c r="Q577" s="7"/>
      <c r="R577" s="80"/>
      <c r="S577" s="81"/>
      <c r="T577" s="82"/>
      <c r="U577" s="3"/>
      <c r="W577" s="13"/>
    </row>
    <row r="578" spans="1:26" s="83" customFormat="1" ht="24.95" customHeight="1" x14ac:dyDescent="0.25">
      <c r="B578" s="374" t="s">
        <v>463</v>
      </c>
      <c r="C578" s="80" t="s">
        <v>464</v>
      </c>
      <c r="D578" s="2" t="s">
        <v>465</v>
      </c>
      <c r="E578" s="80"/>
      <c r="F578" s="80"/>
      <c r="G578" s="80"/>
      <c r="H578" s="80"/>
      <c r="I578" s="8"/>
      <c r="J578" s="2"/>
      <c r="K578" s="18"/>
      <c r="L578" s="4"/>
      <c r="M578" s="4"/>
      <c r="N578" s="4"/>
      <c r="O578" s="2"/>
      <c r="P578" s="15"/>
      <c r="Q578" s="7"/>
      <c r="R578" s="80"/>
      <c r="S578" s="81"/>
      <c r="T578" s="82"/>
      <c r="U578" s="3"/>
      <c r="W578" s="13"/>
    </row>
    <row r="579" spans="1:26" s="83" customFormat="1" ht="24.95" customHeight="1" x14ac:dyDescent="0.25">
      <c r="B579" s="374" t="s">
        <v>601</v>
      </c>
      <c r="C579" s="80" t="s">
        <v>78</v>
      </c>
      <c r="D579" s="2" t="s">
        <v>79</v>
      </c>
      <c r="E579" s="80"/>
      <c r="F579" s="80"/>
      <c r="G579" s="80"/>
      <c r="H579" s="80"/>
      <c r="I579" s="8"/>
      <c r="J579" s="2"/>
      <c r="K579" s="18"/>
      <c r="L579" s="4"/>
      <c r="M579" s="4"/>
      <c r="N579" s="4"/>
      <c r="O579" s="2"/>
      <c r="P579" s="15"/>
      <c r="Q579" s="7"/>
      <c r="R579" s="80"/>
      <c r="S579" s="81"/>
      <c r="T579" s="82"/>
      <c r="U579" s="3"/>
      <c r="W579" s="13"/>
    </row>
    <row r="580" spans="1:26" s="135" customFormat="1" ht="24.95" customHeight="1" x14ac:dyDescent="0.25">
      <c r="B580" s="374" t="s">
        <v>595</v>
      </c>
      <c r="C580" s="134" t="s">
        <v>596</v>
      </c>
      <c r="D580" s="2" t="s">
        <v>597</v>
      </c>
      <c r="E580" s="134"/>
      <c r="F580" s="381" t="s">
        <v>183</v>
      </c>
      <c r="G580" s="381" t="s">
        <v>1505</v>
      </c>
      <c r="H580" s="381"/>
      <c r="I580" s="382">
        <v>45089</v>
      </c>
      <c r="J580" s="381" t="s">
        <v>595</v>
      </c>
      <c r="K580" s="384">
        <v>45150</v>
      </c>
      <c r="L580" s="380">
        <v>66849.22</v>
      </c>
      <c r="M580" s="380">
        <f>L580*25/100</f>
        <v>16712.305</v>
      </c>
      <c r="N580" s="380">
        <f t="shared" ref="N580:N581" si="914">L580+M580</f>
        <v>83561.524999999994</v>
      </c>
      <c r="O580" s="383" t="s">
        <v>105</v>
      </c>
      <c r="P580" s="384">
        <v>45150</v>
      </c>
      <c r="Q580" s="385">
        <v>83561.524999999994</v>
      </c>
      <c r="R580" s="134"/>
      <c r="S580" s="132"/>
      <c r="T580" s="399" t="s">
        <v>1498</v>
      </c>
      <c r="U580" s="3"/>
      <c r="W580" s="13">
        <v>0</v>
      </c>
    </row>
    <row r="581" spans="1:26" s="135" customFormat="1" ht="24.95" customHeight="1" x14ac:dyDescent="0.25">
      <c r="B581" s="374" t="s">
        <v>598</v>
      </c>
      <c r="C581" s="134" t="s">
        <v>599</v>
      </c>
      <c r="D581" s="2" t="s">
        <v>600</v>
      </c>
      <c r="E581" s="134"/>
      <c r="F581" s="381" t="s">
        <v>183</v>
      </c>
      <c r="G581" s="381" t="s">
        <v>1506</v>
      </c>
      <c r="H581" s="381"/>
      <c r="I581" s="382">
        <v>45021</v>
      </c>
      <c r="J581" s="381" t="s">
        <v>598</v>
      </c>
      <c r="K581" s="384">
        <v>45082</v>
      </c>
      <c r="L581" s="380">
        <v>58997</v>
      </c>
      <c r="M581" s="380">
        <f>L581*25/100</f>
        <v>14749.25</v>
      </c>
      <c r="N581" s="380">
        <f t="shared" si="914"/>
        <v>73746.25</v>
      </c>
      <c r="O581" s="383" t="s">
        <v>105</v>
      </c>
      <c r="P581" s="384">
        <v>45082</v>
      </c>
      <c r="Q581" s="385">
        <v>73746.25</v>
      </c>
      <c r="R581" s="134"/>
      <c r="S581" s="132"/>
      <c r="T581" s="399" t="s">
        <v>1498</v>
      </c>
      <c r="U581" s="3"/>
      <c r="W581" s="13">
        <v>0</v>
      </c>
    </row>
    <row r="582" spans="1:26" s="83" customFormat="1" ht="24.95" customHeight="1" x14ac:dyDescent="0.25">
      <c r="B582" s="374" t="s">
        <v>395</v>
      </c>
      <c r="C582" s="80" t="s">
        <v>396</v>
      </c>
      <c r="D582" s="2" t="s">
        <v>394</v>
      </c>
      <c r="E582" s="80"/>
      <c r="F582" s="80"/>
      <c r="G582" s="80"/>
      <c r="H582" s="80"/>
      <c r="I582" s="8"/>
      <c r="J582" s="2"/>
      <c r="K582" s="18"/>
      <c r="L582" s="4"/>
      <c r="M582" s="4"/>
      <c r="N582" s="4"/>
      <c r="O582" s="2"/>
      <c r="P582" s="15"/>
      <c r="Q582" s="7"/>
      <c r="R582" s="80"/>
      <c r="S582" s="81"/>
      <c r="T582" s="399" t="s">
        <v>1497</v>
      </c>
      <c r="U582" s="3"/>
      <c r="W582" s="13">
        <v>0</v>
      </c>
    </row>
    <row r="583" spans="1:26" s="83" customFormat="1" ht="24.95" customHeight="1" x14ac:dyDescent="0.25">
      <c r="B583" s="374" t="s">
        <v>430</v>
      </c>
      <c r="C583" s="374" t="s">
        <v>431</v>
      </c>
      <c r="D583" s="2" t="s">
        <v>432</v>
      </c>
      <c r="E583" s="80"/>
      <c r="F583" s="80"/>
      <c r="G583" s="80"/>
      <c r="H583" s="80"/>
      <c r="I583" s="8"/>
      <c r="J583" s="2"/>
      <c r="K583" s="18"/>
      <c r="L583" s="4"/>
      <c r="M583" s="4"/>
      <c r="N583" s="4"/>
      <c r="O583" s="2"/>
      <c r="P583" s="15"/>
      <c r="Q583" s="7"/>
      <c r="R583" s="80"/>
      <c r="S583" s="81"/>
      <c r="T583" s="399" t="s">
        <v>1497</v>
      </c>
      <c r="U583" s="3"/>
      <c r="W583" s="13">
        <v>0</v>
      </c>
    </row>
    <row r="584" spans="1:26" s="83" customFormat="1" ht="24.95" customHeight="1" x14ac:dyDescent="0.25">
      <c r="B584" s="374" t="s">
        <v>443</v>
      </c>
      <c r="C584" s="80" t="s">
        <v>444</v>
      </c>
      <c r="D584" s="2" t="s">
        <v>445</v>
      </c>
      <c r="E584" s="80"/>
      <c r="F584" s="80"/>
      <c r="G584" s="80"/>
      <c r="H584" s="80"/>
      <c r="I584" s="8"/>
      <c r="J584" s="2"/>
      <c r="K584" s="18"/>
      <c r="L584" s="4"/>
      <c r="M584" s="4"/>
      <c r="N584" s="4"/>
      <c r="O584" s="2"/>
      <c r="P584" s="15"/>
      <c r="Q584" s="7"/>
      <c r="R584" s="80"/>
      <c r="S584" s="81"/>
      <c r="T584" s="399" t="s">
        <v>1497</v>
      </c>
      <c r="U584" s="3"/>
      <c r="W584" s="13">
        <v>0</v>
      </c>
    </row>
    <row r="585" spans="1:26" s="83" customFormat="1" ht="24.95" customHeight="1" x14ac:dyDescent="0.25">
      <c r="B585" s="374" t="s">
        <v>450</v>
      </c>
      <c r="C585" s="80" t="s">
        <v>451</v>
      </c>
      <c r="D585" s="2" t="s">
        <v>445</v>
      </c>
      <c r="E585" s="80"/>
      <c r="F585" s="80"/>
      <c r="G585" s="80"/>
      <c r="H585" s="80"/>
      <c r="I585" s="8"/>
      <c r="J585" s="2"/>
      <c r="K585" s="18"/>
      <c r="L585" s="4"/>
      <c r="M585" s="4"/>
      <c r="N585" s="4"/>
      <c r="O585" s="2"/>
      <c r="P585" s="15"/>
      <c r="Q585" s="7"/>
      <c r="R585" s="80"/>
      <c r="S585" s="81"/>
      <c r="T585" s="399" t="s">
        <v>1497</v>
      </c>
      <c r="U585" s="3"/>
      <c r="W585" s="13">
        <v>0</v>
      </c>
    </row>
    <row r="586" spans="1:26" s="83" customFormat="1" ht="24.95" customHeight="1" x14ac:dyDescent="0.25">
      <c r="B586" s="80" t="s">
        <v>1489</v>
      </c>
      <c r="C586" s="374" t="s">
        <v>1490</v>
      </c>
      <c r="D586" s="2" t="s">
        <v>1491</v>
      </c>
      <c r="E586" s="80"/>
      <c r="F586" s="80"/>
      <c r="G586" s="80"/>
      <c r="H586" s="80"/>
      <c r="I586" s="8"/>
      <c r="J586" s="2"/>
      <c r="K586" s="18"/>
      <c r="L586" s="4"/>
      <c r="M586" s="4"/>
      <c r="N586" s="4"/>
      <c r="O586" s="2"/>
      <c r="P586" s="15"/>
      <c r="Q586" s="7"/>
      <c r="R586" s="80"/>
      <c r="S586" s="81"/>
      <c r="T586" s="82"/>
      <c r="U586" s="3"/>
      <c r="W586" s="13"/>
    </row>
    <row r="587" spans="1:26" s="392" customFormat="1" ht="24.95" customHeight="1" x14ac:dyDescent="0.25">
      <c r="B587" s="378" t="s">
        <v>650</v>
      </c>
      <c r="C587" s="378" t="s">
        <v>651</v>
      </c>
      <c r="D587" s="386" t="s">
        <v>1520</v>
      </c>
      <c r="E587" s="378"/>
      <c r="F587" s="378" t="s">
        <v>39</v>
      </c>
      <c r="G587" s="378" t="s">
        <v>1519</v>
      </c>
      <c r="H587" s="378"/>
      <c r="I587" s="387">
        <v>45190</v>
      </c>
      <c r="J587" s="386" t="s">
        <v>650</v>
      </c>
      <c r="K587" s="388"/>
      <c r="L587" s="389">
        <v>6271.16</v>
      </c>
      <c r="M587" s="389">
        <v>185.47</v>
      </c>
      <c r="N587" s="389">
        <v>6456.63</v>
      </c>
      <c r="O587" s="386" t="s">
        <v>184</v>
      </c>
      <c r="P587" s="390">
        <v>45198</v>
      </c>
      <c r="Q587" s="391">
        <v>6456.63</v>
      </c>
      <c r="R587" s="378"/>
      <c r="S587" s="393"/>
      <c r="T587" s="399" t="s">
        <v>1521</v>
      </c>
      <c r="U587" s="387"/>
      <c r="W587" s="397">
        <v>0</v>
      </c>
    </row>
    <row r="588" spans="1:26" s="83" customFormat="1" ht="24.95" customHeight="1" x14ac:dyDescent="0.25">
      <c r="A588" s="405"/>
      <c r="B588" s="410" t="s">
        <v>1530</v>
      </c>
      <c r="C588" s="410" t="s">
        <v>1490</v>
      </c>
      <c r="D588" s="411" t="s">
        <v>1491</v>
      </c>
      <c r="E588" s="409" t="s">
        <v>1531</v>
      </c>
      <c r="F588" s="412" t="s">
        <v>183</v>
      </c>
      <c r="G588" s="410" t="s">
        <v>500</v>
      </c>
      <c r="H588" s="413"/>
      <c r="I588" s="414">
        <v>45237</v>
      </c>
      <c r="J588" s="411" t="s">
        <v>1530</v>
      </c>
      <c r="K588" s="414">
        <v>45257</v>
      </c>
      <c r="L588" s="415">
        <v>69285.039999999994</v>
      </c>
      <c r="M588" s="415">
        <v>17321.259999999998</v>
      </c>
      <c r="N588" s="415">
        <v>86606.3</v>
      </c>
      <c r="O588" s="411" t="s">
        <v>184</v>
      </c>
      <c r="P588" s="416">
        <v>45245</v>
      </c>
      <c r="Q588" s="417">
        <v>86606.3</v>
      </c>
      <c r="R588" s="410"/>
      <c r="S588" s="418"/>
      <c r="T588" s="399" t="s">
        <v>1532</v>
      </c>
      <c r="U588" s="419"/>
      <c r="V588" s="405"/>
      <c r="W588" s="13">
        <v>0</v>
      </c>
      <c r="X588" s="405"/>
      <c r="Y588" s="405"/>
      <c r="Z588" s="405"/>
    </row>
    <row r="589" spans="1:26" s="83" customFormat="1" ht="24.95" customHeight="1" x14ac:dyDescent="0.25">
      <c r="B589" s="80"/>
      <c r="C589" s="80"/>
      <c r="D589" s="2"/>
      <c r="E589" s="80"/>
      <c r="F589" s="80"/>
      <c r="G589" s="80"/>
      <c r="H589" s="80"/>
      <c r="I589" s="8"/>
      <c r="J589" s="2"/>
      <c r="K589" s="18"/>
      <c r="L589" s="4"/>
      <c r="M589" s="4"/>
      <c r="N589" s="4"/>
      <c r="O589" s="2"/>
      <c r="P589" s="15"/>
      <c r="Q589" s="7"/>
      <c r="R589" s="80"/>
      <c r="S589" s="81"/>
      <c r="T589" s="82"/>
      <c r="U589" s="3"/>
      <c r="W589" s="13"/>
    </row>
    <row r="590" spans="1:26" s="83" customFormat="1" ht="24.95" customHeight="1" x14ac:dyDescent="0.25">
      <c r="B590" s="80"/>
      <c r="C590" s="80"/>
      <c r="D590" s="2"/>
      <c r="E590" s="80"/>
      <c r="F590" s="80"/>
      <c r="G590" s="80"/>
      <c r="H590" s="80"/>
      <c r="I590" s="8"/>
      <c r="J590" s="2"/>
      <c r="K590" s="18"/>
      <c r="L590" s="4"/>
      <c r="M590" s="4"/>
      <c r="N590" s="4"/>
      <c r="O590" s="2"/>
      <c r="P590" s="15"/>
      <c r="Q590" s="7"/>
      <c r="R590" s="80"/>
      <c r="S590" s="81"/>
      <c r="T590" s="82"/>
      <c r="U590" s="3"/>
      <c r="W590" s="13"/>
    </row>
    <row r="591" spans="1:26" s="83" customFormat="1" ht="24.95" customHeight="1" x14ac:dyDescent="0.25">
      <c r="B591" s="80"/>
      <c r="C591" s="80"/>
      <c r="D591" s="2"/>
      <c r="E591" s="80"/>
      <c r="F591" s="80"/>
      <c r="G591" s="80"/>
      <c r="H591" s="80"/>
      <c r="I591" s="8"/>
      <c r="J591" s="2"/>
      <c r="K591" s="18"/>
      <c r="L591" s="4"/>
      <c r="M591" s="4"/>
      <c r="N591" s="4"/>
      <c r="O591" s="2"/>
      <c r="P591" s="15"/>
      <c r="Q591" s="7"/>
      <c r="R591" s="80"/>
      <c r="S591" s="81"/>
      <c r="T591" s="82"/>
      <c r="U591" s="3"/>
      <c r="W591" s="13"/>
    </row>
    <row r="592" spans="1:26" s="83" customFormat="1" ht="24.95" customHeight="1" x14ac:dyDescent="0.25">
      <c r="B592" s="80"/>
      <c r="C592" s="80"/>
      <c r="D592" s="2"/>
      <c r="E592" s="80"/>
      <c r="F592" s="80"/>
      <c r="G592" s="80"/>
      <c r="H592" s="80"/>
      <c r="I592" s="8"/>
      <c r="J592" s="2"/>
      <c r="K592" s="18"/>
      <c r="L592" s="4"/>
      <c r="M592" s="4"/>
      <c r="N592" s="4"/>
      <c r="O592" s="2"/>
      <c r="P592" s="15"/>
      <c r="Q592" s="7"/>
      <c r="R592" s="80"/>
      <c r="S592" s="81"/>
      <c r="T592" s="82"/>
      <c r="U592" s="3"/>
      <c r="W592" s="13"/>
    </row>
    <row r="593" spans="2:26" s="32" customFormat="1" ht="24.95" customHeight="1" x14ac:dyDescent="0.25">
      <c r="B593" s="80"/>
      <c r="C593" s="80"/>
      <c r="D593" s="2"/>
      <c r="E593" s="80"/>
      <c r="F593" s="80"/>
      <c r="G593" s="80"/>
      <c r="H593" s="80"/>
      <c r="I593" s="8"/>
      <c r="J593" s="2"/>
      <c r="K593" s="18"/>
      <c r="L593" s="4"/>
      <c r="M593" s="4"/>
      <c r="N593" s="4"/>
      <c r="O593" s="2"/>
      <c r="P593" s="15"/>
      <c r="Q593" s="7"/>
      <c r="R593" s="80"/>
      <c r="S593" s="81"/>
      <c r="T593" s="82"/>
      <c r="U593" s="3"/>
      <c r="V593" s="83"/>
      <c r="W593" s="13"/>
      <c r="X593" s="83"/>
      <c r="Y593" s="83"/>
      <c r="Z593" s="83"/>
    </row>
    <row r="594" spans="2:26" s="32" customFormat="1" ht="24.95" customHeight="1" x14ac:dyDescent="0.25">
      <c r="B594" s="29"/>
      <c r="C594" s="29"/>
      <c r="D594" s="2"/>
      <c r="E594" s="29"/>
      <c r="F594" s="29"/>
      <c r="G594" s="29"/>
      <c r="H594" s="29"/>
      <c r="I594" s="8"/>
      <c r="J594" s="2"/>
      <c r="K594" s="18"/>
      <c r="L594" s="4"/>
      <c r="M594" s="4"/>
      <c r="N594" s="4"/>
      <c r="O594" s="2"/>
      <c r="P594" s="15"/>
      <c r="Q594" s="7"/>
      <c r="R594" s="29"/>
      <c r="S594" s="30"/>
      <c r="T594" s="31"/>
      <c r="U594" s="3"/>
      <c r="W594" s="13"/>
    </row>
    <row r="595" spans="2:26" ht="15" customHeight="1" x14ac:dyDescent="0.25">
      <c r="B595" s="29"/>
      <c r="C595" s="29"/>
      <c r="D595" s="2"/>
      <c r="E595" s="29"/>
      <c r="F595" s="29"/>
      <c r="G595" s="29"/>
      <c r="H595" s="29"/>
      <c r="I595" s="8"/>
      <c r="J595" s="2"/>
      <c r="K595" s="18"/>
      <c r="L595" s="4"/>
      <c r="M595" s="4"/>
      <c r="N595" s="4"/>
      <c r="O595" s="2"/>
      <c r="P595" s="15"/>
      <c r="Q595" s="7"/>
      <c r="R595" s="29"/>
      <c r="S595" s="30"/>
      <c r="T595" s="31"/>
      <c r="U595" s="3"/>
      <c r="V595" s="32"/>
      <c r="X595" s="32"/>
      <c r="Y595" s="32"/>
      <c r="Z595" s="32"/>
    </row>
    <row r="596" spans="2:26" ht="15" customHeight="1" x14ac:dyDescent="0.25">
      <c r="B596" s="425"/>
      <c r="C596" s="425"/>
      <c r="D596" s="425"/>
      <c r="E596" s="425"/>
      <c r="F596" s="425"/>
      <c r="G596" s="425"/>
      <c r="H596" s="425"/>
      <c r="I596" s="425"/>
      <c r="J596" s="425"/>
      <c r="K596" s="425"/>
      <c r="L596" s="425"/>
      <c r="M596" s="425"/>
      <c r="N596" s="425"/>
      <c r="O596" s="425"/>
      <c r="P596" s="425"/>
      <c r="Q596" s="425"/>
      <c r="R596" s="425"/>
      <c r="S596" s="425"/>
      <c r="T596"/>
    </row>
    <row r="597" spans="2:26" x14ac:dyDescent="0.25">
      <c r="B597" s="424"/>
      <c r="C597" s="424"/>
      <c r="D597" s="424"/>
      <c r="E597" s="424"/>
      <c r="F597" s="424"/>
      <c r="G597" s="424"/>
      <c r="H597" s="424"/>
      <c r="I597" s="424"/>
      <c r="J597" s="424"/>
      <c r="K597" s="424"/>
      <c r="L597" s="424"/>
      <c r="M597" s="424"/>
      <c r="N597" s="424"/>
      <c r="O597" s="424"/>
      <c r="P597" s="424"/>
      <c r="Q597" s="424"/>
      <c r="R597" s="424"/>
      <c r="S597" s="424"/>
      <c r="T597"/>
    </row>
  </sheetData>
  <autoFilter ref="W1:W597"/>
  <mergeCells count="107">
    <mergeCell ref="S54:T54"/>
    <mergeCell ref="S24:T24"/>
    <mergeCell ref="S517:T517"/>
    <mergeCell ref="S40:T40"/>
    <mergeCell ref="S41:T41"/>
    <mergeCell ref="S318:T318"/>
    <mergeCell ref="S48:T48"/>
    <mergeCell ref="S50:T50"/>
    <mergeCell ref="S42:T42"/>
    <mergeCell ref="S43:T43"/>
    <mergeCell ref="S320:T320"/>
    <mergeCell ref="S308:T308"/>
    <mergeCell ref="S51:T51"/>
    <mergeCell ref="S38:T38"/>
    <mergeCell ref="S37:T37"/>
    <mergeCell ref="S36:T36"/>
    <mergeCell ref="S35:T35"/>
    <mergeCell ref="S39:T39"/>
    <mergeCell ref="S44:T44"/>
    <mergeCell ref="S507:T507"/>
    <mergeCell ref="S334:T334"/>
    <mergeCell ref="S315:T315"/>
    <mergeCell ref="S319:T319"/>
    <mergeCell ref="S321:T321"/>
    <mergeCell ref="S15:T15"/>
    <mergeCell ref="S16:T16"/>
    <mergeCell ref="S20:T20"/>
    <mergeCell ref="S19:T19"/>
    <mergeCell ref="S18:T18"/>
    <mergeCell ref="S28:T28"/>
    <mergeCell ref="S34:T34"/>
    <mergeCell ref="S22:T22"/>
    <mergeCell ref="S21:T21"/>
    <mergeCell ref="S30:T30"/>
    <mergeCell ref="S31:T31"/>
    <mergeCell ref="S32:T32"/>
    <mergeCell ref="S33:T33"/>
    <mergeCell ref="S29:T29"/>
    <mergeCell ref="S25:T25"/>
    <mergeCell ref="S23:T23"/>
    <mergeCell ref="B2:B4"/>
    <mergeCell ref="C3:S3"/>
    <mergeCell ref="B7:S7"/>
    <mergeCell ref="B9:S9"/>
    <mergeCell ref="B11:S11"/>
    <mergeCell ref="S13:T13"/>
    <mergeCell ref="S14:T14"/>
    <mergeCell ref="S330:T330"/>
    <mergeCell ref="S58:T58"/>
    <mergeCell ref="S45:T45"/>
    <mergeCell ref="S46:T46"/>
    <mergeCell ref="S66:T66"/>
    <mergeCell ref="S64:T64"/>
    <mergeCell ref="S53:T53"/>
    <mergeCell ref="S57:T57"/>
    <mergeCell ref="S61:T61"/>
    <mergeCell ref="S63:T63"/>
    <mergeCell ref="S52:T52"/>
    <mergeCell ref="S49:T49"/>
    <mergeCell ref="S47:T47"/>
    <mergeCell ref="S67:T67"/>
    <mergeCell ref="S317:T317"/>
    <mergeCell ref="S322:T322"/>
    <mergeCell ref="S68:T68"/>
    <mergeCell ref="S323:T323"/>
    <mergeCell ref="S336:T336"/>
    <mergeCell ref="S337:T337"/>
    <mergeCell ref="S338:T338"/>
    <mergeCell ref="S339:T339"/>
    <mergeCell ref="S324:T324"/>
    <mergeCell ref="S327:T327"/>
    <mergeCell ref="S328:T328"/>
    <mergeCell ref="S329:T329"/>
    <mergeCell ref="S335:T335"/>
    <mergeCell ref="S333:T333"/>
    <mergeCell ref="S332:T332"/>
    <mergeCell ref="S331:T331"/>
    <mergeCell ref="B597:S597"/>
    <mergeCell ref="B596:S596"/>
    <mergeCell ref="S504:T504"/>
    <mergeCell ref="S505:T505"/>
    <mergeCell ref="S506:T506"/>
    <mergeCell ref="S344:T344"/>
    <mergeCell ref="S567:T567"/>
    <mergeCell ref="S512:T512"/>
    <mergeCell ref="S514:T514"/>
    <mergeCell ref="S542:T542"/>
    <mergeCell ref="S547:T547"/>
    <mergeCell ref="S559:T559"/>
    <mergeCell ref="S560:T560"/>
    <mergeCell ref="S447:T447"/>
    <mergeCell ref="S491:T491"/>
    <mergeCell ref="S346:T346"/>
    <mergeCell ref="S566:T566"/>
    <mergeCell ref="S310:T310"/>
    <mergeCell ref="S307:T307"/>
    <mergeCell ref="S311:T311"/>
    <mergeCell ref="S314:T314"/>
    <mergeCell ref="S278:T278"/>
    <mergeCell ref="S281:T281"/>
    <mergeCell ref="S297:T297"/>
    <mergeCell ref="S313:T313"/>
    <mergeCell ref="S84:T84"/>
    <mergeCell ref="S109:T109"/>
    <mergeCell ref="S306:T306"/>
    <mergeCell ref="S312:T312"/>
    <mergeCell ref="S309:T309"/>
  </mergeCells>
  <pageMargins left="0.78740157480314998" right="0.78740157480314998" top="0.78740157480314998" bottom="1.4261850393700799" header="0.78740157480314998" footer="0.78740157480314998"/>
  <pageSetup paperSize="9" scale="57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E5213BEB7134CBF76083A45B5D8E9" ma:contentTypeVersion="6" ma:contentTypeDescription="Create a new document." ma:contentTypeScope="" ma:versionID="58a3b4578189f95ac73949a64e633d28">
  <xsd:schema xmlns:xsd="http://www.w3.org/2001/XMLSchema" xmlns:xs="http://www.w3.org/2001/XMLSchema" xmlns:p="http://schemas.microsoft.com/office/2006/metadata/properties" xmlns:ns2="bf1b3ad1-a3b1-411e-8bbc-ca16b6c7dc33" xmlns:ns3="2e794a57-b0d3-4dff-b549-2665c6f4c3fb" targetNamespace="http://schemas.microsoft.com/office/2006/metadata/properties" ma:root="true" ma:fieldsID="13422a13a858f2dc213abe7ff37161c7" ns2:_="" ns3:_="">
    <xsd:import namespace="bf1b3ad1-a3b1-411e-8bbc-ca16b6c7dc33"/>
    <xsd:import namespace="2e794a57-b0d3-4dff-b549-2665c6f4c3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b3ad1-a3b1-411e-8bbc-ca16b6c7d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94a57-b0d3-4dff-b549-2665c6f4c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73DB2-82B7-44B9-944B-60915E467653}">
  <ds:schemaRefs>
    <ds:schemaRef ds:uri="bf1b3ad1-a3b1-411e-8bbc-ca16b6c7dc33"/>
    <ds:schemaRef ds:uri="http://www.w3.org/XML/1998/namespace"/>
    <ds:schemaRef ds:uri="http://purl.org/dc/dcmitype/"/>
    <ds:schemaRef ds:uri="http://schemas.microsoft.com/office/infopath/2007/PartnerControls"/>
    <ds:schemaRef ds:uri="2e794a57-b0d3-4dff-b549-2665c6f4c3fb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D7F999D-4939-4015-A88D-FF9E2A9C1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1D96E3-2C8F-4156-8593-BEC964949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b3ad1-a3b1-411e-8bbc-ca16b6c7dc33"/>
    <ds:schemaRef ds:uri="2e794a57-b0d3-4dff-b549-2665c6f4c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2023</vt:lpstr>
      <vt:lpstr>'2023'!Ispis_naslova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mperica1</dc:creator>
  <cp:lastModifiedBy>Sabina</cp:lastModifiedBy>
  <cp:lastPrinted>2024-01-09T10:13:25Z</cp:lastPrinted>
  <dcterms:created xsi:type="dcterms:W3CDTF">2021-01-22T11:39:04Z</dcterms:created>
  <dcterms:modified xsi:type="dcterms:W3CDTF">2024-02-27T13:59:46Z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0x010100BDDE5213BEB7134CBF76083A45B5D8E9</vt:lpwstr>
  </property>
</Properties>
</file>